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декабрь" sheetId="1" r:id="rId1"/>
  </sheets>
  <definedNames>
    <definedName name="_xlnm._FilterDatabase" localSheetId="0" hidden="1">'декабрь'!$A$13:$E$362</definedName>
    <definedName name="_xlnm.Print_Titles" localSheetId="0">'декабрь'!$13:$14</definedName>
    <definedName name="_xlnm.Print_Area" localSheetId="0">'декабрь'!$A$1:$G$362</definedName>
  </definedNames>
  <calcPr fullCalcOnLoad="1"/>
</workbook>
</file>

<file path=xl/sharedStrings.xml><?xml version="1.0" encoding="utf-8"?>
<sst xmlns="http://schemas.openxmlformats.org/spreadsheetml/2006/main" count="1014" uniqueCount="356">
  <si>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</si>
  <si>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</si>
  <si>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</si>
  <si>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</si>
  <si>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</si>
  <si>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</si>
  <si>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</si>
  <si>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</si>
  <si>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</si>
  <si>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</si>
  <si>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</si>
  <si>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</si>
  <si>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</si>
  <si>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</si>
  <si>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</si>
  <si>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</si>
  <si>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</si>
  <si>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</si>
  <si>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</si>
  <si>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</si>
  <si>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</si>
  <si>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</si>
  <si>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</si>
  <si>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ВСЕГО</t>
  </si>
  <si>
    <t>УТВЕРЖДЕНО</t>
  </si>
  <si>
    <t>Пенсионное обеспечение</t>
  </si>
  <si>
    <t>1001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</si>
  <si>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</si>
  <si>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</si>
  <si>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</si>
  <si>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</si>
  <si>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0804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</si>
  <si>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</si>
  <si>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</si>
  <si>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</si>
  <si>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</si>
  <si>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</si>
  <si>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</si>
  <si>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0409</t>
  </si>
  <si>
    <t>Дорожное хозяйство (дорожные фонды)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</si>
  <si>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</si>
  <si>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</si>
  <si>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</si>
  <si>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</si>
  <si>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</si>
  <si>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</si>
  <si>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</si>
  <si>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 xml:space="preserve">Непрограммные расходы </t>
  </si>
  <si>
    <t>67 0 00 00000</t>
  </si>
  <si>
    <t>67 3 00 00000</t>
  </si>
  <si>
    <t>67 4 09 00000</t>
  </si>
  <si>
    <t>67 5 00 00000</t>
  </si>
  <si>
    <t>98 0 00 00000</t>
  </si>
  <si>
    <t>98 9 09 00000</t>
  </si>
  <si>
    <t>98 9 09 03080</t>
  </si>
  <si>
    <t>98 9 09 06300</t>
  </si>
  <si>
    <t>98 9 09 10010</t>
  </si>
  <si>
    <t>98 9 09 10030</t>
  </si>
  <si>
    <t>98 9 09 10050</t>
  </si>
  <si>
    <t>98 9 09 10100</t>
  </si>
  <si>
    <t>98 9 09 10300</t>
  </si>
  <si>
    <t>98 9 09 10310</t>
  </si>
  <si>
    <t>98 9 09 10350</t>
  </si>
  <si>
    <t>98 9 09 10410</t>
  </si>
  <si>
    <t>98 9 09 15000</t>
  </si>
  <si>
    <t>98 9 09 96010</t>
  </si>
  <si>
    <t>98 9 09 96030</t>
  </si>
  <si>
    <t>98 9  09 96030</t>
  </si>
  <si>
    <t>98 9 09 96090</t>
  </si>
  <si>
    <t>98 9 09 96110</t>
  </si>
  <si>
    <t xml:space="preserve">Обучение  должностных лиц и специалистов по гражданской обороне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</si>
  <si>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</si>
  <si>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</t>
  </si>
  <si>
    <t>Мероприятия по обустройству  дорог, организации и обеспечению безопасности движения</t>
  </si>
  <si>
    <t xml:space="preserve">Доплаты к пенсиям муниципальных служащих </t>
  </si>
  <si>
    <t xml:space="preserve">Организация и проведение мероприятий в сфере культуры 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</si>
  <si>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</si>
  <si>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</si>
  <si>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</si>
  <si>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</si>
  <si>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Основное мероприятие "Мероприятия организационного характера"</t>
  </si>
  <si>
    <t>98 9 09 96040</t>
  </si>
  <si>
    <t>98 909 96040</t>
  </si>
  <si>
    <t xml:space="preserve">Осуществление полномочий поселений по муниципальному жилищному контролю </t>
  </si>
  <si>
    <t>Резервный фонд администрации муниципального образования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</si>
  <si>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</si>
  <si>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</si>
  <si>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</si>
  <si>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</si>
  <si>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</si>
  <si>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землеустройству и землепользованию </t>
  </si>
  <si>
    <t>Субсидии юридическим лицам на возмещение части затрат организациям, предоставляющим населению банно-прачечные услуги</t>
  </si>
  <si>
    <t xml:space="preserve">Мероприятия в области жилищного хозяйства </t>
  </si>
  <si>
    <t>Муниципальная программа "Благоустройство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области"</t>
  </si>
  <si>
    <t>78 0 00 00000</t>
  </si>
  <si>
    <t xml:space="preserve">Расходы на уличное освещение </t>
  </si>
  <si>
    <t xml:space="preserve">Расходы на озеленение </t>
  </si>
  <si>
    <t xml:space="preserve">Организация и содержание мест захоронения </t>
  </si>
  <si>
    <t xml:space="preserve">Организация сбора и вывоза бытовых отходов и мусора </t>
  </si>
  <si>
    <t>98 9 09 06070</t>
  </si>
  <si>
    <t>0707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</si>
  <si>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</si>
  <si>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87 0 00 00000</t>
  </si>
  <si>
    <t>Муниципальная программа "Жилищно-коммунальное хозяйство и техническое обеспечение на территории  муниципального образования Мгинское городское поселение  Кировского муниципального района Ленинградской области"</t>
  </si>
  <si>
    <t>Подпрограмма "Развитие культуры в муниципальном образовании Мгинское городское поселение Кировского муниципального района Ленинградской области"</t>
  </si>
  <si>
    <t>4М 0 00 00000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</si>
  <si>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</si>
  <si>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</si>
  <si>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</si>
  <si>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</si>
  <si>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98 9 09 51180</t>
  </si>
  <si>
    <t>Мобилизационная и вневойсковая подготовка</t>
  </si>
  <si>
    <t>0203</t>
  </si>
  <si>
    <t xml:space="preserve">Осуществление части полномочий поселений по формированию, утверждению, исполнению  бюджета </t>
  </si>
  <si>
    <t>1М 0 00 00000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</si>
  <si>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</si>
  <si>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</si>
  <si>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Процентные платежи по муниципальному долгу </t>
  </si>
  <si>
    <t>98 9 09 15010</t>
  </si>
  <si>
    <t xml:space="preserve">Капитальный ремонт (ремонт) муниципального жилищного фонда </t>
  </si>
  <si>
    <t>7Р 0 00 00000</t>
  </si>
  <si>
    <t>Мероприятия в области коммунального хозяйства</t>
  </si>
  <si>
    <t>98 9 09 15500</t>
  </si>
  <si>
    <t xml:space="preserve">Расходы на приобретение товаров, работ, услуг в целях обеспечения публикации муниципальных правовых актов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</si>
  <si>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</si>
  <si>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</si>
  <si>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 xml:space="preserve">Осуществление земельного контроля поселений за использованием земель на территориях поселений </t>
  </si>
  <si>
    <t>67 9 00 00000</t>
  </si>
  <si>
    <t>67 9 09 71340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</si>
  <si>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</si>
  <si>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Осуществление первичного воинского учета на территориях, где отсутствуют военные комиссариаты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</si>
  <si>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</si>
  <si>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4D 0 00 00000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</si>
  <si>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</si>
  <si>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</si>
  <si>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</si>
  <si>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</si>
  <si>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</si>
  <si>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</si>
  <si>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</si>
  <si>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</si>
  <si>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</si>
  <si>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</si>
  <si>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</si>
  <si>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</si>
  <si>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700</t>
  </si>
  <si>
    <t>Обслуживание государственного (муниципального) долга</t>
  </si>
  <si>
    <t>Поддержка развития общественной инфраструктуры муниципального значения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</si>
  <si>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</si>
  <si>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</si>
  <si>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должностного лица муниципального образования</t>
  </si>
  <si>
    <t>67 1 09 00000</t>
  </si>
  <si>
    <t>98 9 09 13490</t>
  </si>
  <si>
    <t>0314</t>
  </si>
  <si>
    <t>Другие вопросы в области национальной безопасности и правоохранительной деятельности</t>
  </si>
  <si>
    <t>Обслуживание правоохранительного сегмента аппаратно-программного комплекса автоматизированной информационной системы "Безопасный город"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</si>
  <si>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предпринимателей, зарегистрированных на территории МО Мгинское городское поселение</t>
  </si>
  <si>
    <t>98 9 09 10090</t>
  </si>
  <si>
    <t xml:space="preserve">Расходы на капитальный ремонт (ремонт) прочих объектов </t>
  </si>
  <si>
    <t>98 9 09 16270</t>
  </si>
  <si>
    <t>Составление смет, проведение экспертиз и осуществление технического надзора</t>
  </si>
  <si>
    <t>Мероприятия по созданию мест (площадок) накопления твердых коммунальных отходов</t>
  </si>
  <si>
    <t>98 9 09 11450</t>
  </si>
  <si>
    <t>Организация и проведение мероприятий в сфере культуры</t>
  </si>
  <si>
    <t>0605</t>
  </si>
  <si>
    <t>Другие вопросы в области охраны окружающей среды</t>
  </si>
  <si>
    <t>Ликвидация несанкционированных свалок</t>
  </si>
  <si>
    <t>98 9 09 10340</t>
  </si>
  <si>
    <t>Выполнение комплексных кадастровых работ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</si>
  <si>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</si>
  <si>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</si>
  <si>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Рп ПР</t>
  </si>
  <si>
    <t xml:space="preserve"> 2022 год 
сумма
(тысяч рублей)</t>
  </si>
  <si>
    <t xml:space="preserve"> 2023 год 
сумма
(тысяч рублей)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</si>
  <si>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</si>
  <si>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</si>
  <si>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</si>
  <si>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</si>
  <si>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 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</si>
  <si>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</si>
  <si>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79 0 00 00000</t>
  </si>
  <si>
    <t>79 0 01 00000</t>
  </si>
  <si>
    <t>Федеральный проект "Обеспечение устойчивого сокращения непригодного для проживания жилищного фонда"</t>
  </si>
  <si>
    <t>79 0 F3 00000</t>
  </si>
  <si>
    <t>79 0 F3 6748S</t>
  </si>
  <si>
    <t>Строительство котельной по адресу: Ленинградская область, Кировский район, г.п. Мга, пр. Красного Октября, 63, в том числе проектно-изыскательские работы</t>
  </si>
  <si>
    <t>Организация профессионального образования и дополнительного профессионального образования муниципальных служащих, иных работников ОМСУ и работников муниципальных учреждений</t>
  </si>
  <si>
    <t>98 9 09 10250</t>
  </si>
  <si>
    <t>Профессиональная подготовка, переподготовка и повышение квалификации</t>
  </si>
  <si>
    <t>0705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</si>
  <si>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Мгинское городское поселение на 2022 год и плановый период 2023 и 2024 годов</t>
  </si>
  <si>
    <t xml:space="preserve"> 2024 год 
сумма
(тысяч рублей)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</si>
  <si>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</si>
  <si>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</si>
  <si>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</si>
  <si>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98 9 09 10200</t>
  </si>
  <si>
    <t>(Приложение 2)</t>
  </si>
  <si>
    <t>98 9 09 15460</t>
  </si>
  <si>
    <t>87 4 01 00160</t>
  </si>
  <si>
    <t>87 4 00 00000</t>
  </si>
  <si>
    <t>87 4 01 00000</t>
  </si>
  <si>
    <t>Комплексы процессных мероприятий</t>
  </si>
  <si>
    <t>Обеспечение деятельности (услуги, работы) муниципальных учреждений</t>
  </si>
  <si>
    <t>7Р 4 00 00000</t>
  </si>
  <si>
    <t>7Р 4 01 00000</t>
  </si>
  <si>
    <t>7Р 4 01 15470</t>
  </si>
  <si>
    <t>Комплекс процессных мероприятий "Модернизация систем теплоснабжения в МО Мгинское городское поселение"</t>
  </si>
  <si>
    <t>Мероприятия по проведению ремонтных работ на объектах теплоснабжения</t>
  </si>
  <si>
    <t>7Р 8 00 00000</t>
  </si>
  <si>
    <t>Мероприятия, направленные на достижение целей проектов</t>
  </si>
  <si>
    <t>7Р 8 01 00000</t>
  </si>
  <si>
    <t>7Р 8 01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</si>
  <si>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</si>
  <si>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7Р 8 02 00000</t>
  </si>
  <si>
    <t>7Р 8 02 81060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</si>
  <si>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</si>
  <si>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Федеральные проекты, входящие в состав национальных проектов</t>
  </si>
  <si>
    <t>Обеспечение устойчивого сокращения непригодного для проживания жилого фонда</t>
  </si>
  <si>
    <t>Комплекс процессных мероприятий "Организация благоустройства, содержание территории и объектов поселения"</t>
  </si>
  <si>
    <t>78 4 00 00000</t>
  </si>
  <si>
    <t>78 4 01 00000</t>
  </si>
  <si>
    <t>Субсидии юридическим лицам, оказывающим жилищно-коммунальные услуги, на возмещение части затрат при приобретении в лизинг (сублизинг) коммунальной спецтехники и оборудования</t>
  </si>
  <si>
    <t>78 4 01 06180</t>
  </si>
  <si>
    <t>78 4 01 15310</t>
  </si>
  <si>
    <t>78 4 01 15320</t>
  </si>
  <si>
    <t>78 4 01 15340</t>
  </si>
  <si>
    <t>78 4 01 15350</t>
  </si>
  <si>
    <t>78 4 01 15360</t>
  </si>
  <si>
    <t>78 4 02 00000</t>
  </si>
  <si>
    <t>78 4 02 S4880</t>
  </si>
  <si>
    <t>Комплекс процессных мероприятий "Реализация функций в сфере обращения с отходами"</t>
  </si>
  <si>
    <t>Сфера административных правоотношений</t>
  </si>
  <si>
    <t>67 5 09 00150</t>
  </si>
  <si>
    <t>Исполнение функций органов местного самоуправления</t>
  </si>
  <si>
    <t>67 4 09 00150</t>
  </si>
  <si>
    <t>67 1 09 00150</t>
  </si>
  <si>
    <t>67 3 09 00150</t>
  </si>
  <si>
    <t>Муниципальная программа "Содействие участию населения в осуществлении местного самоуправления в иных формах на территории г.п. 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области"</t>
  </si>
  <si>
    <t>4М 4 00 00000</t>
  </si>
  <si>
    <t>4D 4 00 00000</t>
  </si>
  <si>
    <t>4D 4 01 00000</t>
  </si>
  <si>
    <t>4D 4 01 S4770</t>
  </si>
  <si>
    <t>Муниципальная программа  "Содействие участию населения в осуществлении местного самоуправления в иных формах на территории муниципального образования Мгинское городское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</si>
  <si>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</si>
  <si>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1М 8 00 00000</t>
  </si>
  <si>
    <t>1М 8 01 00000</t>
  </si>
  <si>
    <t>1М 8 01 16060</t>
  </si>
  <si>
    <t>1М 8 01 16070</t>
  </si>
  <si>
    <t>Мероприятия, направленные на достижение цели федерального проекта "Формирование комфортной городской среды"</t>
  </si>
  <si>
    <t xml:space="preserve">Реализация мероприятий по благоустройству дворовых территорий </t>
  </si>
  <si>
    <t xml:space="preserve">Реализация мероприятий по благоустройству общественных территорий </t>
  </si>
  <si>
    <t>54 0 00 00000</t>
  </si>
  <si>
    <t>54 4 00 00000</t>
  </si>
  <si>
    <t>54 4 01 00000</t>
  </si>
  <si>
    <t>54 4 02 00000</t>
  </si>
  <si>
    <t>54 4 02 13910</t>
  </si>
  <si>
    <t>54 4 02  96100</t>
  </si>
  <si>
    <t>54 4 02 96100</t>
  </si>
  <si>
    <t>54 4 02 13050</t>
  </si>
  <si>
    <t>54 4 02 13060</t>
  </si>
  <si>
    <t>54 4 02 13 920</t>
  </si>
  <si>
    <t>54 4 01 13070</t>
  </si>
  <si>
    <t>54 4 01 13080</t>
  </si>
  <si>
    <t>Муниципальная программа "Обеспечение безопасности жизнедеятельности населения на территории муниципального образования Мгинское городское поселение Кировского муниципального района Ленинградской области"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</si>
  <si>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</si>
  <si>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Создание резерва материально-технических средств для ликвидации ЧС</t>
  </si>
  <si>
    <t>Создание и развитие местной системы оповещения</t>
  </si>
  <si>
    <t xml:space="preserve">Формирование резерва имущества гражданской обороны, необходимого для проведения мероприятий  по световой и другим видам маскировки </t>
  </si>
  <si>
    <t>Комплекс процессных мероприятий "Обеспечение и поддержание в готовности систем пожарной безопасности"</t>
  </si>
  <si>
    <t>Организация мероприятий по обеспечению пожарной безопасности на землях поселения</t>
  </si>
  <si>
    <t>Организацонно-методическое обеспечение мероприятий в области пожарной безопасности, в том числе материальное стимулирование деятельности добровольных пожарных дружин</t>
  </si>
  <si>
    <t>62 0 00 00000</t>
  </si>
  <si>
    <t>62 4 00 00000</t>
  </si>
  <si>
    <t>62 4 01 00000</t>
  </si>
  <si>
    <t>62 4 01 14890</t>
  </si>
  <si>
    <t xml:space="preserve">Муниципальная программа "Поддержка субъектов малого среднего предпринимательства муниципального образования Мгинское городское поселение Кировского муниципального района Ленинградской области" </t>
  </si>
  <si>
    <t>Комплекс процессных мероприятий "Обеспечение информационной, консультационной, организационно-методической поддержки  малого и среднего предпринимательства"</t>
  </si>
  <si>
    <t>61 0 00 00000</t>
  </si>
  <si>
    <t>61 4 00 00000</t>
  </si>
  <si>
    <t>61 4 01 00000</t>
  </si>
  <si>
    <t>61 4 01 15180</t>
  </si>
  <si>
    <t>61 8 00 00000</t>
  </si>
  <si>
    <t>61 8 01 00000</t>
  </si>
  <si>
    <t>61 8 01 S0200</t>
  </si>
  <si>
    <t xml:space="preserve"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 </t>
  </si>
  <si>
    <t>Комплекс процессных мероприятий "Мероприятия по обеспечению безопасности и бесперебойной работы газопровода"</t>
  </si>
  <si>
    <t xml:space="preserve">Страхование сети газоснабжения </t>
  </si>
  <si>
    <t>63 0 00 00000</t>
  </si>
  <si>
    <t>63 4 00 00000</t>
  </si>
  <si>
    <t>63 4 01 00000</t>
  </si>
  <si>
    <t>63 4 01 11480</t>
  </si>
  <si>
    <t>63 4 01 11490</t>
  </si>
  <si>
    <t>63 4 01 95010</t>
  </si>
  <si>
    <t>63 4 02 00000</t>
  </si>
  <si>
    <t>63 4 02 S0780</t>
  </si>
  <si>
    <t>63 4 03 00000</t>
  </si>
  <si>
    <t>63 4 03 14660</t>
  </si>
  <si>
    <t xml:space="preserve"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 </t>
  </si>
  <si>
    <t>Комплекс процессных мероприятий "Содержание, проектирование, капитальный ремонт и ремонт 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</t>
  </si>
  <si>
    <t>Мероприятия по капитальному ремонту (ремонту) дорог общего пользования, в том числе проектирование,  подготовка и проверка документации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</si>
  <si>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</si>
  <si>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</si>
  <si>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Комплекс процессных мероприятий "Безопасность дорожного движения"</t>
  </si>
  <si>
    <t>65 0 00 00000</t>
  </si>
  <si>
    <t>65 4 00 00000</t>
  </si>
  <si>
    <t>65 4 03 00000</t>
  </si>
  <si>
    <t>65 4 03 00160</t>
  </si>
  <si>
    <t>65 4 03 S0360</t>
  </si>
  <si>
    <t>65 4 03 S4840</t>
  </si>
  <si>
    <t>65 4 01 00000</t>
  </si>
  <si>
    <t>65 4 01 11460</t>
  </si>
  <si>
    <t>65 4 01 11470</t>
  </si>
  <si>
    <t>65 4 02 00000</t>
  </si>
  <si>
    <t>65 4 02 11750</t>
  </si>
  <si>
    <t>65 4 02 11760</t>
  </si>
  <si>
    <t>Мероприятия, направленные на достижение целей федерального проекта "Культурная среда"</t>
  </si>
  <si>
    <t>Капитальный ремонт объектов культуры городских поселений, муниципальных районов и городского округа Ленинградской области</t>
  </si>
  <si>
    <t>65 8 00 00000</t>
  </si>
  <si>
    <t>65 8 01 00000</t>
  </si>
  <si>
    <t>65 8 01 S0350</t>
  </si>
  <si>
    <t>Создание и развитие материально-технической базы физической культуры и массового спорта (в т.ч.приобретение наградной и спортивной атрибутики, сувенирной продукции)</t>
  </si>
  <si>
    <t>Комплекс процессных мероприятий "Обеспечение деятельности учреждений в сфере жилищно-коммунального хозяйства"</t>
  </si>
  <si>
    <t>Комплекс процессных мероприятий "Содействие развитию участия населения в осуществлении местного самоуправления в МО Мгинское городское поселение"</t>
  </si>
  <si>
    <t>Комплекс процессных мероприятий "Содействие развитию участия населения в осуществлении местного самоуправления в МО  Мгинское городское поселение"</t>
  </si>
  <si>
    <t>Муниципальная программа "Развитие объектов коммунальной инфраструктуры в муниципальном образовании Мгинское городское поселение Кировского муниципального района Ленинградской области"</t>
  </si>
  <si>
    <t>Организация и проведение военно-патриотических и мероприятий социальной направленности</t>
  </si>
  <si>
    <t>Обеспечение пожарной безопасности МКУК "КДЦ Мга"</t>
  </si>
  <si>
    <t>65 4 03 11410</t>
  </si>
  <si>
    <t>4М 4 01 00000</t>
  </si>
  <si>
    <t>4М 4 01 S4660</t>
  </si>
  <si>
    <t>от 02 декабря  2021 года № 73</t>
  </si>
  <si>
    <t>(в редакции решения совета депутатов</t>
  </si>
  <si>
    <t>54 4 02 13660</t>
  </si>
  <si>
    <t xml:space="preserve">Организация и осуществлению мероприятий по  ЧС (по созданию, содержанию и организации деятельности аварийно-спасательных служб) </t>
  </si>
  <si>
    <t>63 8 00 00000</t>
  </si>
  <si>
    <t>63 8 01 S4200</t>
  </si>
  <si>
    <t>63 8 01 00000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</si>
  <si>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</si>
  <si>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</si>
  <si>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79 0 F3 67483</t>
  </si>
  <si>
    <t>7Р 4 01 S0180</t>
  </si>
  <si>
    <t>Реализация мероприятий по повышению надежности и энергетической эффективности в системах теплоснабжения</t>
  </si>
  <si>
    <t>98 9 09 80400</t>
  </si>
  <si>
    <t>Обеспечение жилыми помещениями граждан, проживающих в аварийных многоквартирных домах, расположенных в зоне железнодорожного строительства</t>
  </si>
  <si>
    <t>67 4 09 55490</t>
  </si>
  <si>
    <t>Грант за достижение показателей деятельности органов исполнительной власти субъектов Российской Федерации</t>
  </si>
  <si>
    <t>67 5 09 55490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</si>
  <si>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</si>
  <si>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</si>
  <si>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67 1 09 55490</t>
  </si>
  <si>
    <t>7Р 1 00 00000</t>
  </si>
  <si>
    <t>7Р 1 G2 00000</t>
  </si>
  <si>
    <t>7Р 1 G2 52690</t>
  </si>
  <si>
    <t>Федеральный проект "Комплексная система обращения с твердыми коммунальными отходами"</t>
  </si>
  <si>
    <t>Государственная поддержка закупки контейнеров для раздельного накопления твердых коммунальных отходов</t>
  </si>
  <si>
    <t>от "01" декабря2022г № 52)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</si>
</sst>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[$-FC19]d\ mmmm\ yyyy\ &quot;г.&quot;"/>
    <numFmt numFmtId="189" formatCode="#,##0.00&quot;р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>
        <color indexed="8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35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left" wrapText="1"/>
    </xf>
    <xf numFmtId="49" fontId="8" fillId="0" borderId="38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49" fontId="5" fillId="0" borderId="38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left" wrapText="1"/>
    </xf>
    <xf numFmtId="49" fontId="7" fillId="0" borderId="38" xfId="0" applyNumberFormat="1" applyFont="1" applyFill="1" applyBorder="1" applyAlignment="1">
      <alignment horizontal="left" wrapText="1"/>
    </xf>
    <xf numFmtId="49" fontId="7" fillId="0" borderId="38" xfId="0" applyNumberFormat="1" applyFont="1" applyFill="1" applyBorder="1" applyAlignment="1">
      <alignment horizontal="left" wrapText="1"/>
    </xf>
    <xf numFmtId="49" fontId="8" fillId="0" borderId="39" xfId="0" applyNumberFormat="1" applyFont="1" applyFill="1" applyBorder="1" applyAlignment="1">
      <alignment horizontal="left" wrapText="1"/>
    </xf>
    <xf numFmtId="189" fontId="7" fillId="0" borderId="13" xfId="0" applyNumberFormat="1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25" xfId="0" applyFont="1" applyFill="1" applyBorder="1" applyAlignment="1">
      <alignment wrapText="1"/>
    </xf>
    <xf numFmtId="49" fontId="5" fillId="0" borderId="39" xfId="0" applyNumberFormat="1" applyFont="1" applyFill="1" applyBorder="1" applyAlignment="1">
      <alignment horizontal="left" wrapText="1"/>
    </xf>
    <xf numFmtId="49" fontId="5" fillId="0" borderId="35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left" wrapText="1"/>
    </xf>
    <xf numFmtId="49" fontId="5" fillId="0" borderId="2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left" wrapText="1"/>
    </xf>
    <xf numFmtId="0" fontId="7" fillId="0" borderId="25" xfId="0" applyNumberFormat="1" applyFont="1" applyFill="1" applyBorder="1" applyAlignment="1">
      <alignment horizontal="left" wrapText="1"/>
    </xf>
    <xf numFmtId="49" fontId="7" fillId="0" borderId="39" xfId="0" applyNumberFormat="1" applyFont="1" applyFill="1" applyBorder="1" applyAlignment="1">
      <alignment horizontal="left" wrapText="1"/>
    </xf>
    <xf numFmtId="0" fontId="7" fillId="0" borderId="39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39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49" fontId="6" fillId="0" borderId="42" xfId="0" applyNumberFormat="1" applyFont="1" applyFill="1" applyBorder="1" applyAlignment="1">
      <alignment horizontal="left" wrapText="1"/>
    </xf>
    <xf numFmtId="49" fontId="6" fillId="0" borderId="43" xfId="0" applyNumberFormat="1" applyFont="1" applyFill="1" applyBorder="1" applyAlignment="1">
      <alignment horizontal="left" wrapText="1"/>
    </xf>
    <xf numFmtId="49" fontId="5" fillId="0" borderId="44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7" fillId="33" borderId="39" xfId="0" applyFont="1" applyFill="1" applyBorder="1" applyAlignment="1">
      <alignment wrapText="1"/>
    </xf>
    <xf numFmtId="0" fontId="7" fillId="33" borderId="13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wrapText="1"/>
    </xf>
    <xf numFmtId="49" fontId="5" fillId="33" borderId="25" xfId="0" applyNumberFormat="1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174" fontId="8" fillId="33" borderId="27" xfId="0" applyNumberFormat="1" applyFont="1" applyFill="1" applyBorder="1" applyAlignment="1">
      <alignment horizontal="center"/>
    </xf>
    <xf numFmtId="174" fontId="8" fillId="0" borderId="27" xfId="0" applyNumberFormat="1" applyFont="1" applyFill="1" applyBorder="1" applyAlignment="1">
      <alignment horizontal="center"/>
    </xf>
    <xf numFmtId="174" fontId="8" fillId="0" borderId="45" xfId="0" applyNumberFormat="1" applyFont="1" applyFill="1" applyBorder="1" applyAlignment="1">
      <alignment horizontal="center"/>
    </xf>
    <xf numFmtId="174" fontId="8" fillId="33" borderId="26" xfId="0" applyNumberFormat="1" applyFont="1" applyFill="1" applyBorder="1" applyAlignment="1">
      <alignment horizontal="center"/>
    </xf>
    <xf numFmtId="174" fontId="8" fillId="0" borderId="26" xfId="0" applyNumberFormat="1" applyFont="1" applyFill="1" applyBorder="1" applyAlignment="1">
      <alignment horizontal="center"/>
    </xf>
    <xf numFmtId="174" fontId="8" fillId="0" borderId="46" xfId="0" applyNumberFormat="1" applyFont="1" applyFill="1" applyBorder="1" applyAlignment="1">
      <alignment horizontal="center"/>
    </xf>
    <xf numFmtId="174" fontId="8" fillId="33" borderId="11" xfId="0" applyNumberFormat="1" applyFont="1" applyFill="1" applyBorder="1" applyAlignment="1">
      <alignment horizontal="center"/>
    </xf>
    <xf numFmtId="174" fontId="8" fillId="0" borderId="11" xfId="0" applyNumberFormat="1" applyFont="1" applyFill="1" applyBorder="1" applyAlignment="1">
      <alignment horizontal="center"/>
    </xf>
    <xf numFmtId="174" fontId="8" fillId="33" borderId="24" xfId="0" applyNumberFormat="1" applyFont="1" applyFill="1" applyBorder="1" applyAlignment="1">
      <alignment horizontal="center"/>
    </xf>
    <xf numFmtId="174" fontId="8" fillId="0" borderId="24" xfId="0" applyNumberFormat="1" applyFont="1" applyFill="1" applyBorder="1" applyAlignment="1">
      <alignment horizontal="center"/>
    </xf>
    <xf numFmtId="174" fontId="8" fillId="0" borderId="47" xfId="0" applyNumberFormat="1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174" fontId="6" fillId="0" borderId="48" xfId="0" applyNumberFormat="1" applyFont="1" applyFill="1" applyBorder="1" applyAlignment="1">
      <alignment horizontal="center"/>
    </xf>
    <xf numFmtId="174" fontId="8" fillId="0" borderId="49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174" fontId="7" fillId="33" borderId="28" xfId="0" applyNumberFormat="1" applyFont="1" applyFill="1" applyBorder="1" applyAlignment="1">
      <alignment horizontal="center"/>
    </xf>
    <xf numFmtId="174" fontId="7" fillId="0" borderId="28" xfId="0" applyNumberFormat="1" applyFont="1" applyFill="1" applyBorder="1" applyAlignment="1">
      <alignment horizontal="center"/>
    </xf>
    <xf numFmtId="174" fontId="7" fillId="0" borderId="50" xfId="0" applyNumberFormat="1" applyFont="1" applyFill="1" applyBorder="1" applyAlignment="1">
      <alignment horizontal="center"/>
    </xf>
    <xf numFmtId="174" fontId="8" fillId="33" borderId="29" xfId="0" applyNumberFormat="1" applyFont="1" applyFill="1" applyBorder="1" applyAlignment="1">
      <alignment horizontal="center"/>
    </xf>
    <xf numFmtId="174" fontId="8" fillId="0" borderId="29" xfId="0" applyNumberFormat="1" applyFont="1" applyFill="1" applyBorder="1" applyAlignment="1">
      <alignment horizontal="center"/>
    </xf>
    <xf numFmtId="174" fontId="8" fillId="0" borderId="51" xfId="0" applyNumberFormat="1" applyFont="1" applyFill="1" applyBorder="1" applyAlignment="1">
      <alignment horizontal="center"/>
    </xf>
    <xf numFmtId="174" fontId="8" fillId="33" borderId="11" xfId="0" applyNumberFormat="1" applyFont="1" applyFill="1" applyBorder="1" applyAlignment="1">
      <alignment horizontal="center"/>
    </xf>
    <xf numFmtId="174" fontId="8" fillId="0" borderId="11" xfId="0" applyNumberFormat="1" applyFont="1" applyFill="1" applyBorder="1" applyAlignment="1">
      <alignment horizontal="center"/>
    </xf>
    <xf numFmtId="174" fontId="8" fillId="0" borderId="49" xfId="0" applyNumberFormat="1" applyFont="1" applyFill="1" applyBorder="1" applyAlignment="1">
      <alignment horizontal="center"/>
    </xf>
    <xf numFmtId="174" fontId="8" fillId="33" borderId="22" xfId="0" applyNumberFormat="1" applyFont="1" applyFill="1" applyBorder="1" applyAlignment="1">
      <alignment horizontal="center"/>
    </xf>
    <xf numFmtId="174" fontId="8" fillId="0" borderId="22" xfId="0" applyNumberFormat="1" applyFont="1" applyFill="1" applyBorder="1" applyAlignment="1">
      <alignment horizontal="center"/>
    </xf>
    <xf numFmtId="174" fontId="8" fillId="0" borderId="52" xfId="0" applyNumberFormat="1" applyFont="1" applyFill="1" applyBorder="1" applyAlignment="1">
      <alignment horizontal="center"/>
    </xf>
    <xf numFmtId="174" fontId="7" fillId="0" borderId="48" xfId="0" applyNumberFormat="1" applyFont="1" applyFill="1" applyBorder="1" applyAlignment="1">
      <alignment horizontal="center"/>
    </xf>
    <xf numFmtId="174" fontId="8" fillId="33" borderId="35" xfId="0" applyNumberFormat="1" applyFont="1" applyFill="1" applyBorder="1" applyAlignment="1">
      <alignment horizontal="center"/>
    </xf>
    <xf numFmtId="174" fontId="8" fillId="0" borderId="35" xfId="0" applyNumberFormat="1" applyFont="1" applyFill="1" applyBorder="1" applyAlignment="1">
      <alignment horizontal="center"/>
    </xf>
    <xf numFmtId="174" fontId="8" fillId="0" borderId="53" xfId="0" applyNumberFormat="1" applyFont="1" applyFill="1" applyBorder="1" applyAlignment="1">
      <alignment horizontal="center"/>
    </xf>
    <xf numFmtId="174" fontId="7" fillId="0" borderId="35" xfId="0" applyNumberFormat="1" applyFont="1" applyFill="1" applyBorder="1" applyAlignment="1">
      <alignment horizontal="center"/>
    </xf>
    <xf numFmtId="174" fontId="7" fillId="0" borderId="53" xfId="0" applyNumberFormat="1" applyFont="1" applyFill="1" applyBorder="1" applyAlignment="1">
      <alignment horizontal="center"/>
    </xf>
    <xf numFmtId="174" fontId="7" fillId="0" borderId="26" xfId="0" applyNumberFormat="1" applyFont="1" applyFill="1" applyBorder="1" applyAlignment="1">
      <alignment horizontal="center"/>
    </xf>
    <xf numFmtId="174" fontId="8" fillId="0" borderId="30" xfId="0" applyNumberFormat="1" applyFont="1" applyFill="1" applyBorder="1" applyAlignment="1">
      <alignment horizontal="center"/>
    </xf>
    <xf numFmtId="174" fontId="8" fillId="0" borderId="54" xfId="0" applyNumberFormat="1" applyFont="1" applyFill="1" applyBorder="1" applyAlignment="1">
      <alignment horizontal="center"/>
    </xf>
    <xf numFmtId="174" fontId="8" fillId="0" borderId="32" xfId="0" applyNumberFormat="1" applyFont="1" applyFill="1" applyBorder="1" applyAlignment="1">
      <alignment horizontal="center"/>
    </xf>
    <xf numFmtId="174" fontId="8" fillId="0" borderId="55" xfId="0" applyNumberFormat="1" applyFont="1" applyFill="1" applyBorder="1" applyAlignment="1">
      <alignment horizontal="center"/>
    </xf>
    <xf numFmtId="174" fontId="7" fillId="0" borderId="48" xfId="0" applyNumberFormat="1" applyFont="1" applyFill="1" applyBorder="1" applyAlignment="1">
      <alignment horizontal="center"/>
    </xf>
    <xf numFmtId="174" fontId="8" fillId="0" borderId="29" xfId="0" applyNumberFormat="1" applyFont="1" applyFill="1" applyBorder="1" applyAlignment="1">
      <alignment horizontal="center"/>
    </xf>
    <xf numFmtId="174" fontId="8" fillId="0" borderId="51" xfId="0" applyNumberFormat="1" applyFont="1" applyFill="1" applyBorder="1" applyAlignment="1">
      <alignment horizontal="center"/>
    </xf>
    <xf numFmtId="174" fontId="8" fillId="0" borderId="26" xfId="0" applyNumberFormat="1" applyFont="1" applyFill="1" applyBorder="1" applyAlignment="1">
      <alignment horizontal="center"/>
    </xf>
    <xf numFmtId="174" fontId="8" fillId="0" borderId="46" xfId="0" applyNumberFormat="1" applyFont="1" applyFill="1" applyBorder="1" applyAlignment="1">
      <alignment horizontal="center"/>
    </xf>
    <xf numFmtId="174" fontId="8" fillId="0" borderId="24" xfId="0" applyNumberFormat="1" applyFont="1" applyFill="1" applyBorder="1" applyAlignment="1">
      <alignment horizontal="center"/>
    </xf>
    <xf numFmtId="174" fontId="8" fillId="0" borderId="47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/>
    </xf>
    <xf numFmtId="174" fontId="5" fillId="0" borderId="46" xfId="0" applyNumberFormat="1" applyFont="1" applyFill="1" applyBorder="1" applyAlignment="1">
      <alignment horizontal="center"/>
    </xf>
    <xf numFmtId="174" fontId="6" fillId="0" borderId="28" xfId="0" applyNumberFormat="1" applyFont="1" applyFill="1" applyBorder="1" applyAlignment="1">
      <alignment horizontal="center"/>
    </xf>
    <xf numFmtId="174" fontId="6" fillId="0" borderId="50" xfId="0" applyNumberFormat="1" applyFont="1" applyFill="1" applyBorder="1" applyAlignment="1">
      <alignment horizontal="center"/>
    </xf>
    <xf numFmtId="174" fontId="5" fillId="0" borderId="26" xfId="0" applyNumberFormat="1" applyFont="1" applyFill="1" applyBorder="1" applyAlignment="1">
      <alignment horizontal="center"/>
    </xf>
    <xf numFmtId="174" fontId="6" fillId="0" borderId="35" xfId="0" applyNumberFormat="1" applyFont="1" applyFill="1" applyBorder="1" applyAlignment="1">
      <alignment horizontal="center"/>
    </xf>
    <xf numFmtId="174" fontId="5" fillId="0" borderId="22" xfId="0" applyNumberFormat="1" applyFont="1" applyFill="1" applyBorder="1" applyAlignment="1">
      <alignment horizontal="center"/>
    </xf>
    <xf numFmtId="174" fontId="5" fillId="0" borderId="52" xfId="0" applyNumberFormat="1" applyFont="1" applyFill="1" applyBorder="1" applyAlignment="1">
      <alignment horizontal="center"/>
    </xf>
    <xf numFmtId="174" fontId="7" fillId="0" borderId="27" xfId="0" applyNumberFormat="1" applyFont="1" applyFill="1" applyBorder="1" applyAlignment="1">
      <alignment horizontal="center"/>
    </xf>
    <xf numFmtId="174" fontId="7" fillId="0" borderId="45" xfId="0" applyNumberFormat="1" applyFont="1" applyFill="1" applyBorder="1" applyAlignment="1">
      <alignment horizontal="center"/>
    </xf>
    <xf numFmtId="174" fontId="8" fillId="0" borderId="28" xfId="0" applyNumberFormat="1" applyFont="1" applyFill="1" applyBorder="1" applyAlignment="1">
      <alignment horizontal="center"/>
    </xf>
    <xf numFmtId="174" fontId="8" fillId="0" borderId="50" xfId="0" applyNumberFormat="1" applyFont="1" applyFill="1" applyBorder="1" applyAlignment="1">
      <alignment horizontal="center"/>
    </xf>
    <xf numFmtId="174" fontId="6" fillId="0" borderId="27" xfId="0" applyNumberFormat="1" applyFont="1" applyFill="1" applyBorder="1" applyAlignment="1">
      <alignment horizontal="center"/>
    </xf>
    <xf numFmtId="174" fontId="6" fillId="0" borderId="45" xfId="0" applyNumberFormat="1" applyFont="1" applyFill="1" applyBorder="1" applyAlignment="1">
      <alignment horizontal="center"/>
    </xf>
    <xf numFmtId="175" fontId="5" fillId="0" borderId="22" xfId="0" applyNumberFormat="1" applyFont="1" applyFill="1" applyBorder="1" applyAlignment="1">
      <alignment horizontal="center"/>
    </xf>
    <xf numFmtId="175" fontId="5" fillId="0" borderId="52" xfId="0" applyNumberFormat="1" applyFont="1" applyFill="1" applyBorder="1" applyAlignment="1">
      <alignment horizontal="center"/>
    </xf>
    <xf numFmtId="175" fontId="8" fillId="0" borderId="24" xfId="0" applyNumberFormat="1" applyFont="1" applyFill="1" applyBorder="1" applyAlignment="1">
      <alignment horizontal="center"/>
    </xf>
    <xf numFmtId="175" fontId="8" fillId="0" borderId="47" xfId="0" applyNumberFormat="1" applyFont="1" applyFill="1" applyBorder="1" applyAlignment="1">
      <alignment horizontal="center"/>
    </xf>
    <xf numFmtId="174" fontId="8" fillId="0" borderId="27" xfId="0" applyNumberFormat="1" applyFont="1" applyFill="1" applyBorder="1" applyAlignment="1">
      <alignment horizontal="center"/>
    </xf>
    <xf numFmtId="174" fontId="8" fillId="0" borderId="45" xfId="0" applyNumberFormat="1" applyFont="1" applyFill="1" applyBorder="1" applyAlignment="1">
      <alignment horizontal="center"/>
    </xf>
    <xf numFmtId="174" fontId="5" fillId="0" borderId="28" xfId="0" applyNumberFormat="1" applyFont="1" applyFill="1" applyBorder="1" applyAlignment="1">
      <alignment horizontal="center"/>
    </xf>
    <xf numFmtId="174" fontId="5" fillId="0" borderId="5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174" fontId="8" fillId="0" borderId="48" xfId="0" applyNumberFormat="1" applyFont="1" applyFill="1" applyBorder="1" applyAlignment="1">
      <alignment horizontal="center"/>
    </xf>
    <xf numFmtId="174" fontId="8" fillId="0" borderId="35" xfId="0" applyNumberFormat="1" applyFont="1" applyFill="1" applyBorder="1" applyAlignment="1">
      <alignment horizontal="center"/>
    </xf>
    <xf numFmtId="174" fontId="8" fillId="0" borderId="28" xfId="0" applyNumberFormat="1" applyFont="1" applyFill="1" applyBorder="1" applyAlignment="1">
      <alignment horizontal="center"/>
    </xf>
    <xf numFmtId="174" fontId="8" fillId="0" borderId="50" xfId="0" applyNumberFormat="1" applyFont="1" applyFill="1" applyBorder="1" applyAlignment="1">
      <alignment horizontal="center"/>
    </xf>
    <xf numFmtId="174" fontId="5" fillId="0" borderId="35" xfId="0" applyNumberFormat="1" applyFont="1" applyFill="1" applyBorder="1" applyAlignment="1">
      <alignment horizontal="center"/>
    </xf>
    <xf numFmtId="174" fontId="5" fillId="0" borderId="53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174" fontId="8" fillId="0" borderId="48" xfId="0" applyNumberFormat="1" applyFont="1" applyFill="1" applyBorder="1" applyAlignment="1">
      <alignment horizontal="center"/>
    </xf>
    <xf numFmtId="174" fontId="6" fillId="33" borderId="56" xfId="0" applyNumberFormat="1" applyFont="1" applyFill="1" applyBorder="1" applyAlignment="1">
      <alignment horizontal="center"/>
    </xf>
    <xf numFmtId="174" fontId="6" fillId="0" borderId="5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2"/>
  <sheetViews>
    <sheetView showGridLines="0" tabSelected="1" view="pageBreakPreview" zoomScaleSheetLayoutView="100" zoomScalePageLayoutView="0" workbookViewId="0" topLeftCell="A20">
      <selection activeCell="D17" sqref="D17"/>
    </sheetView>
  </sheetViews>
  <sheetFormatPr defaultColWidth="8.875" defaultRowHeight="12.75"/>
  <cols>
    <col min="1" max="1" width="85.25390625" style="1" customWidth="1"/>
    <col min="2" max="2" width="18.00390625" style="1" customWidth="1"/>
    <col min="3" max="3" width="9.25390625" style="1" customWidth="1"/>
    <col min="4" max="4" width="11.75390625" style="1" customWidth="1"/>
    <col min="5" max="5" width="16.625" style="1" customWidth="1"/>
    <col min="6" max="7" width="15.625" style="1" customWidth="1"/>
    <col min="8" max="16384" width="8.875" style="1" customWidth="1"/>
  </cols>
  <sheetData>
    <row r="1" spans="1:7" ht="15.75" customHeight="1">
      <c r="A1" s="117" t="s">
        <v>24</v>
      </c>
      <c r="B1" s="117"/>
      <c r="C1" s="117"/>
      <c r="D1" s="117"/>
      <c r="E1" s="117"/>
      <c r="F1" s="117"/>
      <c r="G1" s="117"/>
    </row>
    <row r="2" spans="1:7" ht="15.75">
      <c r="A2" s="118" t="s">
        <v>27</v>
      </c>
      <c r="B2" s="118"/>
      <c r="C2" s="118"/>
      <c r="D2" s="118"/>
      <c r="E2" s="118"/>
      <c r="F2" s="118"/>
      <c r="G2" s="118"/>
    </row>
    <row r="3" spans="1:7" ht="15.75">
      <c r="A3" s="118" t="s">
        <v>40</v>
      </c>
      <c r="B3" s="118"/>
      <c r="C3" s="118"/>
      <c r="D3" s="118"/>
      <c r="E3" s="118"/>
      <c r="F3" s="118"/>
      <c r="G3" s="118"/>
    </row>
    <row r="4" spans="1:7" ht="15.75">
      <c r="A4" s="118" t="s">
        <v>41</v>
      </c>
      <c r="B4" s="118"/>
      <c r="C4" s="118"/>
      <c r="D4" s="118"/>
      <c r="E4" s="118"/>
      <c r="F4" s="118"/>
      <c r="G4" s="118"/>
    </row>
    <row r="5" spans="1:7" ht="15.75">
      <c r="A5" s="117" t="s">
        <v>330</v>
      </c>
      <c r="B5" s="117"/>
      <c r="C5" s="117"/>
      <c r="D5" s="117"/>
      <c r="E5" s="117"/>
      <c r="F5" s="117"/>
      <c r="G5" s="117"/>
    </row>
    <row r="6" spans="2:7" ht="15.75">
      <c r="B6" s="117" t="s">
        <v>196</v>
      </c>
      <c r="C6" s="117"/>
      <c r="D6" s="117"/>
      <c r="E6" s="117"/>
      <c r="F6" s="117"/>
      <c r="G6" s="117"/>
    </row>
    <row r="7" spans="2:7" ht="15.75">
      <c r="B7" s="108"/>
      <c r="C7" s="108"/>
      <c r="D7" s="108"/>
      <c r="E7" s="117" t="s">
        <v>331</v>
      </c>
      <c r="F7" s="117"/>
      <c r="G7" s="117"/>
    </row>
    <row r="8" spans="1:7" ht="15.75" customHeight="1">
      <c r="A8" s="118" t="s">
        <v>355</v>
      </c>
      <c r="B8" s="118"/>
      <c r="C8" s="118"/>
      <c r="D8" s="118"/>
      <c r="E8" s="118"/>
      <c r="F8" s="119"/>
      <c r="G8" s="119"/>
    </row>
    <row r="9" spans="1:7" ht="15.75">
      <c r="A9" s="11"/>
      <c r="B9" s="120"/>
      <c r="C9" s="120"/>
      <c r="D9" s="120"/>
      <c r="E9" s="120"/>
      <c r="F9" s="120"/>
      <c r="G9" s="120"/>
    </row>
    <row r="10" spans="1:7" ht="99" customHeight="1">
      <c r="A10" s="121" t="s">
        <v>190</v>
      </c>
      <c r="B10" s="121"/>
      <c r="C10" s="121"/>
      <c r="D10" s="121"/>
      <c r="E10" s="121"/>
      <c r="F10" s="121"/>
      <c r="G10" s="121"/>
    </row>
    <row r="11" spans="1:7" ht="19.5" customHeight="1">
      <c r="A11" s="122"/>
      <c r="B11" s="122"/>
      <c r="C11" s="122"/>
      <c r="D11" s="122"/>
      <c r="E11" s="122"/>
      <c r="F11" s="11"/>
      <c r="G11" s="11"/>
    </row>
    <row r="12" spans="1:7" ht="13.5" customHeight="1" thickBot="1">
      <c r="A12" s="11"/>
      <c r="B12" s="11"/>
      <c r="C12" s="11"/>
      <c r="D12" s="11"/>
      <c r="F12" s="11"/>
      <c r="G12" s="11"/>
    </row>
    <row r="13" spans="1:7" ht="43.5" customHeight="1" thickBot="1" thickTop="1">
      <c r="A13" s="12" t="s">
        <v>0</v>
      </c>
      <c r="B13" s="13" t="s">
        <v>1</v>
      </c>
      <c r="C13" s="13" t="s">
        <v>2</v>
      </c>
      <c r="D13" s="13" t="s">
        <v>171</v>
      </c>
      <c r="E13" s="115" t="s">
        <v>172</v>
      </c>
      <c r="F13" s="14" t="s">
        <v>173</v>
      </c>
      <c r="G13" s="14" t="s">
        <v>191</v>
      </c>
    </row>
    <row r="14" spans="1:7" ht="17.25" customHeight="1" thickBot="1" thickTop="1">
      <c r="A14" s="15">
        <v>1</v>
      </c>
      <c r="B14" s="16">
        <v>2</v>
      </c>
      <c r="C14" s="16">
        <v>3</v>
      </c>
      <c r="D14" s="16">
        <v>4</v>
      </c>
      <c r="E14" s="116">
        <v>5</v>
      </c>
      <c r="F14" s="16">
        <v>6</v>
      </c>
      <c r="G14" s="16">
        <v>7</v>
      </c>
    </row>
    <row r="15" spans="1:7" ht="46.5" thickTop="1">
      <c r="A15" s="94" t="s">
        <v>115</v>
      </c>
      <c r="B15" s="2" t="s">
        <v>114</v>
      </c>
      <c r="C15" s="50"/>
      <c r="D15" s="2"/>
      <c r="E15" s="123">
        <f aca="true" t="shared" si="0" ref="E15:G16">E16</f>
        <v>0</v>
      </c>
      <c r="F15" s="124">
        <f t="shared" si="0"/>
        <v>11811.1</v>
      </c>
      <c r="G15" s="124">
        <f t="shared" si="0"/>
        <v>2250</v>
      </c>
    </row>
    <row r="16" spans="1:7" ht="24" customHeight="1">
      <c r="A16" s="95" t="s">
        <v>209</v>
      </c>
      <c r="B16" s="2" t="s">
        <v>244</v>
      </c>
      <c r="C16" s="50"/>
      <c r="D16" s="2"/>
      <c r="E16" s="123">
        <f t="shared" si="0"/>
        <v>0</v>
      </c>
      <c r="F16" s="124">
        <f t="shared" si="0"/>
        <v>11811.1</v>
      </c>
      <c r="G16" s="124">
        <f t="shared" si="0"/>
        <v>2250</v>
      </c>
    </row>
    <row r="17" spans="1:7" ht="30.75">
      <c r="A17" s="58" t="s">
        <v>248</v>
      </c>
      <c r="B17" s="2" t="s">
        <v>245</v>
      </c>
      <c r="C17" s="50"/>
      <c r="D17" s="2"/>
      <c r="E17" s="123">
        <f>E18+E21</f>
        <v>0</v>
      </c>
      <c r="F17" s="124">
        <f>F18+F21</f>
        <v>11811.1</v>
      </c>
      <c r="G17" s="124">
        <f>G18+G21</f>
        <v>2250</v>
      </c>
    </row>
    <row r="18" spans="1:7" ht="21" customHeight="1">
      <c r="A18" s="59" t="s">
        <v>249</v>
      </c>
      <c r="B18" s="4" t="s">
        <v>246</v>
      </c>
      <c r="C18" s="27"/>
      <c r="D18" s="27"/>
      <c r="E18" s="125">
        <f aca="true" t="shared" si="1" ref="E18:G19">E19</f>
        <v>0</v>
      </c>
      <c r="F18" s="126">
        <f t="shared" si="1"/>
        <v>700</v>
      </c>
      <c r="G18" s="127">
        <f t="shared" si="1"/>
        <v>2000</v>
      </c>
    </row>
    <row r="19" spans="1:7" ht="30">
      <c r="A19" s="60" t="s">
        <v>133</v>
      </c>
      <c r="B19" s="24" t="s">
        <v>246</v>
      </c>
      <c r="C19" s="33" t="s">
        <v>134</v>
      </c>
      <c r="D19" s="33"/>
      <c r="E19" s="128">
        <f t="shared" si="1"/>
        <v>0</v>
      </c>
      <c r="F19" s="129">
        <f t="shared" si="1"/>
        <v>700</v>
      </c>
      <c r="G19" s="130">
        <f t="shared" si="1"/>
        <v>2000</v>
      </c>
    </row>
    <row r="20" spans="1:7" ht="15">
      <c r="A20" s="22" t="s">
        <v>19</v>
      </c>
      <c r="B20" s="4" t="s">
        <v>246</v>
      </c>
      <c r="C20" s="3" t="s">
        <v>134</v>
      </c>
      <c r="D20" s="3" t="s">
        <v>20</v>
      </c>
      <c r="E20" s="131">
        <v>0</v>
      </c>
      <c r="F20" s="132">
        <v>700</v>
      </c>
      <c r="G20" s="132">
        <v>2000</v>
      </c>
    </row>
    <row r="21" spans="1:7" ht="38.25" customHeight="1">
      <c r="A21" s="49" t="s">
        <v>250</v>
      </c>
      <c r="B21" s="24" t="s">
        <v>247</v>
      </c>
      <c r="C21" s="24"/>
      <c r="D21" s="24"/>
      <c r="E21" s="128">
        <f aca="true" t="shared" si="2" ref="E21:G22">E22</f>
        <v>0</v>
      </c>
      <c r="F21" s="129">
        <f t="shared" si="2"/>
        <v>11111.1</v>
      </c>
      <c r="G21" s="130">
        <f t="shared" si="2"/>
        <v>250</v>
      </c>
    </row>
    <row r="22" spans="1:7" ht="30" customHeight="1">
      <c r="A22" s="20" t="s">
        <v>133</v>
      </c>
      <c r="B22" s="26" t="s">
        <v>247</v>
      </c>
      <c r="C22" s="21" t="s">
        <v>134</v>
      </c>
      <c r="D22" s="21"/>
      <c r="E22" s="133">
        <f t="shared" si="2"/>
        <v>0</v>
      </c>
      <c r="F22" s="134">
        <f t="shared" si="2"/>
        <v>11111.1</v>
      </c>
      <c r="G22" s="135">
        <f t="shared" si="2"/>
        <v>250</v>
      </c>
    </row>
    <row r="23" spans="1:7" ht="26.25" customHeight="1">
      <c r="A23" s="22" t="s">
        <v>19</v>
      </c>
      <c r="B23" s="4" t="s">
        <v>247</v>
      </c>
      <c r="C23" s="3" t="s">
        <v>134</v>
      </c>
      <c r="D23" s="3" t="s">
        <v>20</v>
      </c>
      <c r="E23" s="131">
        <f>1500-1500</f>
        <v>0</v>
      </c>
      <c r="F23" s="132">
        <v>11111.1</v>
      </c>
      <c r="G23" s="132">
        <v>250</v>
      </c>
    </row>
    <row r="24" spans="1:7" ht="75.75">
      <c r="A24" s="6" t="s">
        <v>242</v>
      </c>
      <c r="B24" s="32" t="s">
        <v>132</v>
      </c>
      <c r="C24" s="61"/>
      <c r="D24" s="61"/>
      <c r="E24" s="136">
        <f aca="true" t="shared" si="3" ref="E24:G26">E25</f>
        <v>2737.8</v>
      </c>
      <c r="F24" s="137">
        <f t="shared" si="3"/>
        <v>0</v>
      </c>
      <c r="G24" s="137">
        <f t="shared" si="3"/>
        <v>0</v>
      </c>
    </row>
    <row r="25" spans="1:7" ht="15.75">
      <c r="A25" s="96" t="s">
        <v>201</v>
      </c>
      <c r="B25" s="32" t="s">
        <v>239</v>
      </c>
      <c r="C25" s="61"/>
      <c r="D25" s="61"/>
      <c r="E25" s="136">
        <f t="shared" si="3"/>
        <v>2737.8</v>
      </c>
      <c r="F25" s="137">
        <f t="shared" si="3"/>
        <v>0</v>
      </c>
      <c r="G25" s="137">
        <f t="shared" si="3"/>
        <v>0</v>
      </c>
    </row>
    <row r="26" spans="1:7" ht="45.75">
      <c r="A26" s="6" t="s">
        <v>323</v>
      </c>
      <c r="B26" s="7" t="s">
        <v>240</v>
      </c>
      <c r="C26" s="61"/>
      <c r="D26" s="61"/>
      <c r="E26" s="136">
        <f t="shared" si="3"/>
        <v>2737.8</v>
      </c>
      <c r="F26" s="137">
        <f t="shared" si="3"/>
        <v>0</v>
      </c>
      <c r="G26" s="138">
        <f t="shared" si="3"/>
        <v>0</v>
      </c>
    </row>
    <row r="27" spans="1:7" ht="75">
      <c r="A27" s="88" t="s">
        <v>243</v>
      </c>
      <c r="B27" s="33" t="s">
        <v>241</v>
      </c>
      <c r="C27" s="24"/>
      <c r="D27" s="24"/>
      <c r="E27" s="128">
        <f>E28+E30</f>
        <v>2737.8</v>
      </c>
      <c r="F27" s="129">
        <f>F28+F30</f>
        <v>0</v>
      </c>
      <c r="G27" s="130">
        <f>G28+G30</f>
        <v>0</v>
      </c>
    </row>
    <row r="28" spans="1:7" ht="30">
      <c r="A28" s="20" t="s">
        <v>133</v>
      </c>
      <c r="B28" s="26" t="s">
        <v>241</v>
      </c>
      <c r="C28" s="26" t="s">
        <v>134</v>
      </c>
      <c r="D28" s="26"/>
      <c r="E28" s="133">
        <f>E29</f>
        <v>2539.3</v>
      </c>
      <c r="F28" s="134">
        <f>F29</f>
        <v>0</v>
      </c>
      <c r="G28" s="135">
        <f>G29</f>
        <v>0</v>
      </c>
    </row>
    <row r="29" spans="1:7" ht="15">
      <c r="A29" s="5" t="s">
        <v>39</v>
      </c>
      <c r="B29" s="3" t="s">
        <v>241</v>
      </c>
      <c r="C29" s="4" t="s">
        <v>134</v>
      </c>
      <c r="D29" s="4" t="s">
        <v>38</v>
      </c>
      <c r="E29" s="131">
        <v>2539.3</v>
      </c>
      <c r="F29" s="132">
        <v>0</v>
      </c>
      <c r="G29" s="139">
        <v>0</v>
      </c>
    </row>
    <row r="30" spans="1:7" ht="30">
      <c r="A30" s="68" t="s">
        <v>133</v>
      </c>
      <c r="B30" s="26" t="s">
        <v>241</v>
      </c>
      <c r="C30" s="26" t="s">
        <v>134</v>
      </c>
      <c r="D30" s="26"/>
      <c r="E30" s="133">
        <f>E31</f>
        <v>198.5</v>
      </c>
      <c r="F30" s="134">
        <f>F31</f>
        <v>0</v>
      </c>
      <c r="G30" s="135">
        <f>G31</f>
        <v>0</v>
      </c>
    </row>
    <row r="31" spans="1:7" ht="15">
      <c r="A31" s="69" t="s">
        <v>19</v>
      </c>
      <c r="B31" s="3" t="s">
        <v>241</v>
      </c>
      <c r="C31" s="4" t="s">
        <v>134</v>
      </c>
      <c r="D31" s="4" t="s">
        <v>20</v>
      </c>
      <c r="E31" s="131">
        <v>198.5</v>
      </c>
      <c r="F31" s="132">
        <v>0</v>
      </c>
      <c r="G31" s="139">
        <v>0</v>
      </c>
    </row>
    <row r="32" spans="1:7" ht="75.75">
      <c r="A32" s="93" t="s">
        <v>237</v>
      </c>
      <c r="B32" s="32" t="s">
        <v>105</v>
      </c>
      <c r="C32" s="61"/>
      <c r="D32" s="61"/>
      <c r="E32" s="136">
        <f aca="true" t="shared" si="4" ref="E32:G36">E33</f>
        <v>2348.3</v>
      </c>
      <c r="F32" s="137">
        <f t="shared" si="4"/>
        <v>0</v>
      </c>
      <c r="G32" s="137">
        <f t="shared" si="4"/>
        <v>0</v>
      </c>
    </row>
    <row r="33" spans="1:7" ht="15.75">
      <c r="A33" s="93" t="s">
        <v>201</v>
      </c>
      <c r="B33" s="32" t="s">
        <v>238</v>
      </c>
      <c r="C33" s="61"/>
      <c r="D33" s="61"/>
      <c r="E33" s="136">
        <f t="shared" si="4"/>
        <v>2348.3</v>
      </c>
      <c r="F33" s="137">
        <f t="shared" si="4"/>
        <v>0</v>
      </c>
      <c r="G33" s="137">
        <f t="shared" si="4"/>
        <v>0</v>
      </c>
    </row>
    <row r="34" spans="1:7" ht="45.75">
      <c r="A34" s="97" t="s">
        <v>322</v>
      </c>
      <c r="B34" s="7" t="s">
        <v>328</v>
      </c>
      <c r="C34" s="61"/>
      <c r="D34" s="61"/>
      <c r="E34" s="136">
        <f t="shared" si="4"/>
        <v>2348.3</v>
      </c>
      <c r="F34" s="137">
        <f t="shared" si="4"/>
        <v>0</v>
      </c>
      <c r="G34" s="138">
        <f t="shared" si="4"/>
        <v>0</v>
      </c>
    </row>
    <row r="35" spans="1:7" ht="60">
      <c r="A35" s="49" t="s">
        <v>131</v>
      </c>
      <c r="B35" s="24" t="s">
        <v>329</v>
      </c>
      <c r="C35" s="24"/>
      <c r="D35" s="24"/>
      <c r="E35" s="128">
        <f>E36+E38</f>
        <v>2348.3</v>
      </c>
      <c r="F35" s="129">
        <f>F36+F38</f>
        <v>0</v>
      </c>
      <c r="G35" s="129">
        <f>G36+G38</f>
        <v>0</v>
      </c>
    </row>
    <row r="36" spans="1:7" ht="30">
      <c r="A36" s="20" t="s">
        <v>133</v>
      </c>
      <c r="B36" s="26" t="s">
        <v>329</v>
      </c>
      <c r="C36" s="26" t="s">
        <v>134</v>
      </c>
      <c r="D36" s="26"/>
      <c r="E36" s="133">
        <f t="shared" si="4"/>
        <v>1549.6</v>
      </c>
      <c r="F36" s="134">
        <f t="shared" si="4"/>
        <v>0</v>
      </c>
      <c r="G36" s="135">
        <f t="shared" si="4"/>
        <v>0</v>
      </c>
    </row>
    <row r="37" spans="1:7" ht="15">
      <c r="A37" s="5" t="s">
        <v>39</v>
      </c>
      <c r="B37" s="4" t="s">
        <v>329</v>
      </c>
      <c r="C37" s="4" t="s">
        <v>134</v>
      </c>
      <c r="D37" s="4" t="s">
        <v>38</v>
      </c>
      <c r="E37" s="131">
        <v>1549.6</v>
      </c>
      <c r="F37" s="132">
        <v>0</v>
      </c>
      <c r="G37" s="139">
        <v>0</v>
      </c>
    </row>
    <row r="38" spans="1:7" ht="30">
      <c r="A38" s="60" t="s">
        <v>133</v>
      </c>
      <c r="B38" s="24" t="s">
        <v>329</v>
      </c>
      <c r="C38" s="24" t="s">
        <v>134</v>
      </c>
      <c r="D38" s="24"/>
      <c r="E38" s="128">
        <f>E39</f>
        <v>798.7</v>
      </c>
      <c r="F38" s="129">
        <f>F39</f>
        <v>0</v>
      </c>
      <c r="G38" s="130">
        <f>G39</f>
        <v>0</v>
      </c>
    </row>
    <row r="39" spans="1:7" ht="15">
      <c r="A39" s="5" t="s">
        <v>19</v>
      </c>
      <c r="B39" s="4" t="s">
        <v>329</v>
      </c>
      <c r="C39" s="4" t="s">
        <v>134</v>
      </c>
      <c r="D39" s="4" t="s">
        <v>20</v>
      </c>
      <c r="E39" s="131">
        <v>798.7</v>
      </c>
      <c r="F39" s="132">
        <v>0</v>
      </c>
      <c r="G39" s="139">
        <v>0</v>
      </c>
    </row>
    <row r="40" spans="1:7" ht="60">
      <c r="A40" s="6" t="s">
        <v>263</v>
      </c>
      <c r="B40" s="2" t="s">
        <v>251</v>
      </c>
      <c r="C40" s="2"/>
      <c r="D40" s="2"/>
      <c r="E40" s="140">
        <f>E41</f>
        <v>666.8</v>
      </c>
      <c r="F40" s="141">
        <f>F41</f>
        <v>3845.2</v>
      </c>
      <c r="G40" s="141">
        <f>G41</f>
        <v>10044.1</v>
      </c>
    </row>
    <row r="41" spans="1:7" ht="15">
      <c r="A41" s="96" t="s">
        <v>201</v>
      </c>
      <c r="B41" s="2" t="s">
        <v>252</v>
      </c>
      <c r="C41" s="2" t="s">
        <v>3</v>
      </c>
      <c r="D41" s="2"/>
      <c r="E41" s="140">
        <f>E42+E49</f>
        <v>666.8</v>
      </c>
      <c r="F41" s="141">
        <f>F42+F49</f>
        <v>3845.2</v>
      </c>
      <c r="G41" s="141">
        <f>G42+G49</f>
        <v>10044.1</v>
      </c>
    </row>
    <row r="42" spans="1:7" ht="30">
      <c r="A42" s="96" t="s">
        <v>268</v>
      </c>
      <c r="B42" s="2" t="s">
        <v>253</v>
      </c>
      <c r="C42" s="29"/>
      <c r="D42" s="30"/>
      <c r="E42" s="142">
        <f>E43+E46</f>
        <v>666.8</v>
      </c>
      <c r="F42" s="143">
        <f>F43+F46</f>
        <v>1145</v>
      </c>
      <c r="G42" s="144">
        <f>G43+G46</f>
        <v>1145</v>
      </c>
    </row>
    <row r="43" spans="1:7" ht="30">
      <c r="A43" s="88" t="s">
        <v>269</v>
      </c>
      <c r="B43" s="24" t="s">
        <v>261</v>
      </c>
      <c r="C43" s="24"/>
      <c r="D43" s="24"/>
      <c r="E43" s="128">
        <f aca="true" t="shared" si="5" ref="E43:G44">E44</f>
        <v>566.8</v>
      </c>
      <c r="F43" s="129">
        <f t="shared" si="5"/>
        <v>1045</v>
      </c>
      <c r="G43" s="130">
        <f t="shared" si="5"/>
        <v>1045</v>
      </c>
    </row>
    <row r="44" spans="1:7" ht="30">
      <c r="A44" s="20" t="s">
        <v>133</v>
      </c>
      <c r="B44" s="21" t="s">
        <v>261</v>
      </c>
      <c r="C44" s="21" t="s">
        <v>134</v>
      </c>
      <c r="D44" s="21"/>
      <c r="E44" s="133">
        <f t="shared" si="5"/>
        <v>566.8</v>
      </c>
      <c r="F44" s="134">
        <f t="shared" si="5"/>
        <v>1045</v>
      </c>
      <c r="G44" s="135">
        <f t="shared" si="5"/>
        <v>1045</v>
      </c>
    </row>
    <row r="45" spans="1:7" ht="30">
      <c r="A45" s="22" t="s">
        <v>175</v>
      </c>
      <c r="B45" s="3" t="s">
        <v>261</v>
      </c>
      <c r="C45" s="3" t="s">
        <v>134</v>
      </c>
      <c r="D45" s="3" t="s">
        <v>12</v>
      </c>
      <c r="E45" s="131">
        <v>566.8</v>
      </c>
      <c r="F45" s="132">
        <v>1045</v>
      </c>
      <c r="G45" s="139">
        <v>1045</v>
      </c>
    </row>
    <row r="46" spans="1:7" ht="45">
      <c r="A46" s="88" t="s">
        <v>270</v>
      </c>
      <c r="B46" s="24" t="s">
        <v>262</v>
      </c>
      <c r="C46" s="24"/>
      <c r="D46" s="24"/>
      <c r="E46" s="128">
        <f aca="true" t="shared" si="6" ref="E46:G47">E47</f>
        <v>100</v>
      </c>
      <c r="F46" s="129">
        <f t="shared" si="6"/>
        <v>100</v>
      </c>
      <c r="G46" s="130">
        <f t="shared" si="6"/>
        <v>100</v>
      </c>
    </row>
    <row r="47" spans="1:7" ht="15">
      <c r="A47" s="20" t="s">
        <v>139</v>
      </c>
      <c r="B47" s="21" t="s">
        <v>262</v>
      </c>
      <c r="C47" s="21" t="s">
        <v>140</v>
      </c>
      <c r="D47" s="31"/>
      <c r="E47" s="145">
        <f t="shared" si="6"/>
        <v>100</v>
      </c>
      <c r="F47" s="146">
        <f t="shared" si="6"/>
        <v>100</v>
      </c>
      <c r="G47" s="147">
        <f t="shared" si="6"/>
        <v>100</v>
      </c>
    </row>
    <row r="48" spans="1:7" ht="30">
      <c r="A48" s="22" t="s">
        <v>175</v>
      </c>
      <c r="B48" s="3" t="s">
        <v>262</v>
      </c>
      <c r="C48" s="3" t="s">
        <v>140</v>
      </c>
      <c r="D48" s="3" t="s">
        <v>12</v>
      </c>
      <c r="E48" s="148">
        <v>100</v>
      </c>
      <c r="F48" s="149">
        <v>100</v>
      </c>
      <c r="G48" s="150">
        <v>100</v>
      </c>
    </row>
    <row r="49" spans="1:7" ht="60">
      <c r="A49" s="96" t="s">
        <v>264</v>
      </c>
      <c r="B49" s="2" t="s">
        <v>254</v>
      </c>
      <c r="C49" s="2"/>
      <c r="D49" s="2"/>
      <c r="E49" s="140">
        <f>E50+E53+E59+E62+E65+E56</f>
        <v>0</v>
      </c>
      <c r="F49" s="141">
        <f>F50+F53+F59+F62+F65</f>
        <v>2700.2</v>
      </c>
      <c r="G49" s="141">
        <f>G50+G53+G59+G62+G65</f>
        <v>8899.1</v>
      </c>
    </row>
    <row r="50" spans="1:7" ht="15">
      <c r="A50" s="90" t="s">
        <v>266</v>
      </c>
      <c r="B50" s="18" t="s">
        <v>258</v>
      </c>
      <c r="C50" s="19"/>
      <c r="D50" s="19"/>
      <c r="E50" s="151">
        <f aca="true" t="shared" si="7" ref="E50:G51">E51</f>
        <v>0</v>
      </c>
      <c r="F50" s="152">
        <f t="shared" si="7"/>
        <v>2415.2</v>
      </c>
      <c r="G50" s="153">
        <f t="shared" si="7"/>
        <v>8614.1</v>
      </c>
    </row>
    <row r="51" spans="1:7" ht="30">
      <c r="A51" s="20" t="s">
        <v>133</v>
      </c>
      <c r="B51" s="18" t="s">
        <v>258</v>
      </c>
      <c r="C51" s="21" t="s">
        <v>134</v>
      </c>
      <c r="D51" s="21"/>
      <c r="E51" s="133">
        <f t="shared" si="7"/>
        <v>0</v>
      </c>
      <c r="F51" s="134">
        <f t="shared" si="7"/>
        <v>2415.2</v>
      </c>
      <c r="G51" s="135">
        <f t="shared" si="7"/>
        <v>8614.1</v>
      </c>
    </row>
    <row r="52" spans="1:7" ht="15">
      <c r="A52" s="22" t="s">
        <v>174</v>
      </c>
      <c r="B52" s="4" t="s">
        <v>258</v>
      </c>
      <c r="C52" s="3" t="s">
        <v>134</v>
      </c>
      <c r="D52" s="3" t="s">
        <v>11</v>
      </c>
      <c r="E52" s="131">
        <v>0</v>
      </c>
      <c r="F52" s="132">
        <v>2415.2</v>
      </c>
      <c r="G52" s="139">
        <v>8614.1</v>
      </c>
    </row>
    <row r="53" spans="1:7" ht="15">
      <c r="A53" s="90" t="s">
        <v>70</v>
      </c>
      <c r="B53" s="18" t="s">
        <v>259</v>
      </c>
      <c r="C53" s="19"/>
      <c r="D53" s="19"/>
      <c r="E53" s="151">
        <f aca="true" t="shared" si="8" ref="E53:G54">E54</f>
        <v>0</v>
      </c>
      <c r="F53" s="152">
        <f t="shared" si="8"/>
        <v>25</v>
      </c>
      <c r="G53" s="153">
        <f t="shared" si="8"/>
        <v>25</v>
      </c>
    </row>
    <row r="54" spans="1:7" ht="30">
      <c r="A54" s="20" t="s">
        <v>133</v>
      </c>
      <c r="B54" s="18" t="s">
        <v>259</v>
      </c>
      <c r="C54" s="21" t="s">
        <v>134</v>
      </c>
      <c r="D54" s="21"/>
      <c r="E54" s="133">
        <f t="shared" si="8"/>
        <v>0</v>
      </c>
      <c r="F54" s="134">
        <f t="shared" si="8"/>
        <v>25</v>
      </c>
      <c r="G54" s="135">
        <f t="shared" si="8"/>
        <v>25</v>
      </c>
    </row>
    <row r="55" spans="1:7" ht="15">
      <c r="A55" s="22" t="s">
        <v>174</v>
      </c>
      <c r="B55" s="4" t="s">
        <v>259</v>
      </c>
      <c r="C55" s="3" t="s">
        <v>134</v>
      </c>
      <c r="D55" s="3" t="s">
        <v>11</v>
      </c>
      <c r="E55" s="131">
        <v>0</v>
      </c>
      <c r="F55" s="132">
        <v>25</v>
      </c>
      <c r="G55" s="132">
        <v>25</v>
      </c>
    </row>
    <row r="56" spans="1:7" ht="45">
      <c r="A56" s="90" t="s">
        <v>333</v>
      </c>
      <c r="B56" s="18" t="s">
        <v>332</v>
      </c>
      <c r="C56" s="19"/>
      <c r="D56" s="19"/>
      <c r="E56" s="151">
        <f aca="true" t="shared" si="9" ref="E56:G57">E57</f>
        <v>0</v>
      </c>
      <c r="F56" s="152">
        <f t="shared" si="9"/>
        <v>0</v>
      </c>
      <c r="G56" s="153">
        <f t="shared" si="9"/>
        <v>0</v>
      </c>
    </row>
    <row r="57" spans="1:7" ht="30">
      <c r="A57" s="20" t="s">
        <v>133</v>
      </c>
      <c r="B57" s="18" t="s">
        <v>332</v>
      </c>
      <c r="C57" s="21" t="s">
        <v>134</v>
      </c>
      <c r="D57" s="21"/>
      <c r="E57" s="133">
        <f t="shared" si="9"/>
        <v>0</v>
      </c>
      <c r="F57" s="134">
        <f t="shared" si="9"/>
        <v>0</v>
      </c>
      <c r="G57" s="135">
        <f t="shared" si="9"/>
        <v>0</v>
      </c>
    </row>
    <row r="58" spans="1:7" ht="30">
      <c r="A58" s="22" t="s">
        <v>175</v>
      </c>
      <c r="B58" s="4" t="s">
        <v>332</v>
      </c>
      <c r="C58" s="3" t="s">
        <v>134</v>
      </c>
      <c r="D58" s="3" t="s">
        <v>12</v>
      </c>
      <c r="E58" s="131">
        <v>0</v>
      </c>
      <c r="F58" s="132">
        <v>0</v>
      </c>
      <c r="G58" s="139">
        <v>0</v>
      </c>
    </row>
    <row r="59" spans="1:7" ht="30">
      <c r="A59" s="90" t="s">
        <v>265</v>
      </c>
      <c r="B59" s="18" t="s">
        <v>255</v>
      </c>
      <c r="C59" s="19"/>
      <c r="D59" s="19"/>
      <c r="E59" s="151">
        <f aca="true" t="shared" si="10" ref="E59:G60">E60</f>
        <v>0</v>
      </c>
      <c r="F59" s="152">
        <f t="shared" si="10"/>
        <v>210</v>
      </c>
      <c r="G59" s="153">
        <f t="shared" si="10"/>
        <v>210</v>
      </c>
    </row>
    <row r="60" spans="1:7" ht="30">
      <c r="A60" s="20" t="s">
        <v>133</v>
      </c>
      <c r="B60" s="18" t="s">
        <v>255</v>
      </c>
      <c r="C60" s="21" t="s">
        <v>134</v>
      </c>
      <c r="D60" s="21"/>
      <c r="E60" s="133">
        <f t="shared" si="10"/>
        <v>0</v>
      </c>
      <c r="F60" s="134">
        <f t="shared" si="10"/>
        <v>210</v>
      </c>
      <c r="G60" s="135">
        <f t="shared" si="10"/>
        <v>210</v>
      </c>
    </row>
    <row r="61" spans="1:7" ht="30">
      <c r="A61" s="22" t="s">
        <v>175</v>
      </c>
      <c r="B61" s="4" t="s">
        <v>255</v>
      </c>
      <c r="C61" s="3" t="s">
        <v>134</v>
      </c>
      <c r="D61" s="3" t="s">
        <v>12</v>
      </c>
      <c r="E61" s="131">
        <f>320-320</f>
        <v>0</v>
      </c>
      <c r="F61" s="132">
        <v>210</v>
      </c>
      <c r="G61" s="139">
        <v>210</v>
      </c>
    </row>
    <row r="62" spans="1:7" ht="30">
      <c r="A62" s="90" t="s">
        <v>267</v>
      </c>
      <c r="B62" s="18" t="s">
        <v>260</v>
      </c>
      <c r="C62" s="19"/>
      <c r="D62" s="19"/>
      <c r="E62" s="151">
        <f aca="true" t="shared" si="11" ref="E62:G63">E63</f>
        <v>0</v>
      </c>
      <c r="F62" s="152">
        <f t="shared" si="11"/>
        <v>50</v>
      </c>
      <c r="G62" s="153">
        <f t="shared" si="11"/>
        <v>50</v>
      </c>
    </row>
    <row r="63" spans="1:7" ht="30">
      <c r="A63" s="20" t="s">
        <v>133</v>
      </c>
      <c r="B63" s="18" t="s">
        <v>260</v>
      </c>
      <c r="C63" s="21" t="s">
        <v>134</v>
      </c>
      <c r="D63" s="21"/>
      <c r="E63" s="133">
        <f t="shared" si="11"/>
        <v>0</v>
      </c>
      <c r="F63" s="134">
        <f t="shared" si="11"/>
        <v>50</v>
      </c>
      <c r="G63" s="135">
        <f t="shared" si="11"/>
        <v>50</v>
      </c>
    </row>
    <row r="64" spans="1:7" ht="15">
      <c r="A64" s="22" t="s">
        <v>174</v>
      </c>
      <c r="B64" s="18" t="s">
        <v>260</v>
      </c>
      <c r="C64" s="3" t="s">
        <v>134</v>
      </c>
      <c r="D64" s="3" t="s">
        <v>11</v>
      </c>
      <c r="E64" s="131">
        <v>0</v>
      </c>
      <c r="F64" s="132">
        <v>50</v>
      </c>
      <c r="G64" s="139">
        <v>50</v>
      </c>
    </row>
    <row r="65" spans="1:7" ht="45">
      <c r="A65" s="23" t="s">
        <v>178</v>
      </c>
      <c r="B65" s="24" t="s">
        <v>256</v>
      </c>
      <c r="C65" s="25"/>
      <c r="D65" s="25"/>
      <c r="E65" s="128">
        <f aca="true" t="shared" si="12" ref="E65:G66">E66</f>
        <v>0</v>
      </c>
      <c r="F65" s="129">
        <f t="shared" si="12"/>
        <v>0</v>
      </c>
      <c r="G65" s="130">
        <f t="shared" si="12"/>
        <v>0</v>
      </c>
    </row>
    <row r="66" spans="1:7" ht="15">
      <c r="A66" s="20" t="s">
        <v>135</v>
      </c>
      <c r="B66" s="26" t="s">
        <v>257</v>
      </c>
      <c r="C66" s="21" t="s">
        <v>136</v>
      </c>
      <c r="D66" s="21"/>
      <c r="E66" s="133">
        <f t="shared" si="12"/>
        <v>0</v>
      </c>
      <c r="F66" s="134">
        <f t="shared" si="12"/>
        <v>0</v>
      </c>
      <c r="G66" s="135">
        <f t="shared" si="12"/>
        <v>0</v>
      </c>
    </row>
    <row r="67" spans="1:7" ht="30">
      <c r="A67" s="22" t="s">
        <v>175</v>
      </c>
      <c r="B67" s="4" t="s">
        <v>257</v>
      </c>
      <c r="C67" s="27" t="s">
        <v>136</v>
      </c>
      <c r="D67" s="27" t="s">
        <v>12</v>
      </c>
      <c r="E67" s="125">
        <v>0</v>
      </c>
      <c r="F67" s="126">
        <v>0</v>
      </c>
      <c r="G67" s="127">
        <v>0</v>
      </c>
    </row>
    <row r="68" spans="1:7" ht="45">
      <c r="A68" s="58" t="s">
        <v>284</v>
      </c>
      <c r="B68" s="2" t="s">
        <v>277</v>
      </c>
      <c r="C68" s="2"/>
      <c r="D68" s="2"/>
      <c r="E68" s="140">
        <f>E69+E74</f>
        <v>35339</v>
      </c>
      <c r="F68" s="141">
        <f>F69+F74</f>
        <v>6726.2</v>
      </c>
      <c r="G68" s="141">
        <f>G69+G74</f>
        <v>550</v>
      </c>
    </row>
    <row r="69" spans="1:7" ht="15">
      <c r="A69" s="96" t="s">
        <v>201</v>
      </c>
      <c r="B69" s="2" t="s">
        <v>278</v>
      </c>
      <c r="C69" s="2"/>
      <c r="D69" s="2"/>
      <c r="E69" s="140">
        <f>E70</f>
        <v>0</v>
      </c>
      <c r="F69" s="141">
        <f>F70</f>
        <v>550</v>
      </c>
      <c r="G69" s="141">
        <f>G70</f>
        <v>550</v>
      </c>
    </row>
    <row r="70" spans="1:7" ht="30">
      <c r="A70" s="95" t="s">
        <v>285</v>
      </c>
      <c r="B70" s="2" t="s">
        <v>279</v>
      </c>
      <c r="C70" s="2"/>
      <c r="D70" s="2"/>
      <c r="E70" s="140">
        <f aca="true" t="shared" si="13" ref="E70:G72">E71</f>
        <v>0</v>
      </c>
      <c r="F70" s="141">
        <f t="shared" si="13"/>
        <v>550</v>
      </c>
      <c r="G70" s="154">
        <f t="shared" si="13"/>
        <v>550</v>
      </c>
    </row>
    <row r="71" spans="1:7" ht="15">
      <c r="A71" s="49" t="s">
        <v>286</v>
      </c>
      <c r="B71" s="48" t="s">
        <v>280</v>
      </c>
      <c r="C71" s="44"/>
      <c r="D71" s="45"/>
      <c r="E71" s="155">
        <f t="shared" si="13"/>
        <v>0</v>
      </c>
      <c r="F71" s="156">
        <f t="shared" si="13"/>
        <v>550</v>
      </c>
      <c r="G71" s="157">
        <f t="shared" si="13"/>
        <v>550</v>
      </c>
    </row>
    <row r="72" spans="1:7" ht="30">
      <c r="A72" s="20" t="s">
        <v>133</v>
      </c>
      <c r="B72" s="26" t="s">
        <v>280</v>
      </c>
      <c r="C72" s="26" t="s">
        <v>134</v>
      </c>
      <c r="D72" s="26"/>
      <c r="E72" s="133">
        <f t="shared" si="13"/>
        <v>0</v>
      </c>
      <c r="F72" s="134">
        <f t="shared" si="13"/>
        <v>550</v>
      </c>
      <c r="G72" s="135">
        <f t="shared" si="13"/>
        <v>550</v>
      </c>
    </row>
    <row r="73" spans="1:7" ht="15">
      <c r="A73" s="5" t="s">
        <v>17</v>
      </c>
      <c r="B73" s="4" t="s">
        <v>280</v>
      </c>
      <c r="C73" s="4" t="s">
        <v>134</v>
      </c>
      <c r="D73" s="4" t="s">
        <v>18</v>
      </c>
      <c r="E73" s="133">
        <v>0</v>
      </c>
      <c r="F73" s="134">
        <v>550</v>
      </c>
      <c r="G73" s="135">
        <v>550</v>
      </c>
    </row>
    <row r="74" spans="1:7" ht="15">
      <c r="A74" s="98" t="s">
        <v>209</v>
      </c>
      <c r="B74" s="2" t="s">
        <v>281</v>
      </c>
      <c r="C74" s="2"/>
      <c r="D74" s="2"/>
      <c r="E74" s="140">
        <f aca="true" t="shared" si="14" ref="E74:G77">E75</f>
        <v>35339</v>
      </c>
      <c r="F74" s="141">
        <f t="shared" si="14"/>
        <v>6176.2</v>
      </c>
      <c r="G74" s="154">
        <f t="shared" si="14"/>
        <v>0</v>
      </c>
    </row>
    <row r="75" spans="1:7" ht="45">
      <c r="A75" s="99" t="s">
        <v>215</v>
      </c>
      <c r="B75" s="2" t="s">
        <v>282</v>
      </c>
      <c r="C75" s="2"/>
      <c r="D75" s="2"/>
      <c r="E75" s="140">
        <f t="shared" si="14"/>
        <v>35339</v>
      </c>
      <c r="F75" s="141">
        <f t="shared" si="14"/>
        <v>6176.2</v>
      </c>
      <c r="G75" s="154">
        <f t="shared" si="14"/>
        <v>0</v>
      </c>
    </row>
    <row r="76" spans="1:7" ht="45">
      <c r="A76" s="66" t="s">
        <v>124</v>
      </c>
      <c r="B76" s="48" t="s">
        <v>283</v>
      </c>
      <c r="C76" s="44"/>
      <c r="D76" s="45"/>
      <c r="E76" s="156">
        <f t="shared" si="14"/>
        <v>35339</v>
      </c>
      <c r="F76" s="156">
        <f t="shared" si="14"/>
        <v>6176.2</v>
      </c>
      <c r="G76" s="157">
        <f t="shared" si="14"/>
        <v>0</v>
      </c>
    </row>
    <row r="77" spans="1:7" ht="30">
      <c r="A77" s="20" t="s">
        <v>143</v>
      </c>
      <c r="B77" s="26" t="s">
        <v>283</v>
      </c>
      <c r="C77" s="26" t="s">
        <v>144</v>
      </c>
      <c r="D77" s="26"/>
      <c r="E77" s="134">
        <f t="shared" si="14"/>
        <v>35339</v>
      </c>
      <c r="F77" s="134">
        <f t="shared" si="14"/>
        <v>6176.2</v>
      </c>
      <c r="G77" s="135">
        <f t="shared" si="14"/>
        <v>0</v>
      </c>
    </row>
    <row r="78" spans="1:7" ht="15">
      <c r="A78" s="5" t="s">
        <v>17</v>
      </c>
      <c r="B78" s="4" t="s">
        <v>283</v>
      </c>
      <c r="C78" s="4" t="s">
        <v>144</v>
      </c>
      <c r="D78" s="4" t="s">
        <v>18</v>
      </c>
      <c r="E78" s="134">
        <f>35361.5-22.5</f>
        <v>35339</v>
      </c>
      <c r="F78" s="134">
        <f>6176.2</f>
        <v>6176.2</v>
      </c>
      <c r="G78" s="135">
        <v>0</v>
      </c>
    </row>
    <row r="79" spans="1:7" ht="60">
      <c r="A79" s="6" t="s">
        <v>275</v>
      </c>
      <c r="B79" s="2" t="s">
        <v>271</v>
      </c>
      <c r="C79" s="28"/>
      <c r="D79" s="2"/>
      <c r="E79" s="124">
        <f aca="true" t="shared" si="15" ref="E79:G83">E80</f>
        <v>50</v>
      </c>
      <c r="F79" s="124">
        <f t="shared" si="15"/>
        <v>100</v>
      </c>
      <c r="G79" s="124">
        <f t="shared" si="15"/>
        <v>100</v>
      </c>
    </row>
    <row r="80" spans="1:7" ht="15">
      <c r="A80" s="96" t="s">
        <v>201</v>
      </c>
      <c r="B80" s="2" t="s">
        <v>272</v>
      </c>
      <c r="C80" s="28"/>
      <c r="D80" s="2"/>
      <c r="E80" s="124">
        <f t="shared" si="15"/>
        <v>50</v>
      </c>
      <c r="F80" s="124">
        <f t="shared" si="15"/>
        <v>100</v>
      </c>
      <c r="G80" s="124">
        <f t="shared" si="15"/>
        <v>100</v>
      </c>
    </row>
    <row r="81" spans="1:7" ht="45">
      <c r="A81" s="100" t="s">
        <v>276</v>
      </c>
      <c r="B81" s="43" t="s">
        <v>273</v>
      </c>
      <c r="C81" s="44"/>
      <c r="D81" s="45"/>
      <c r="E81" s="158">
        <f t="shared" si="15"/>
        <v>50</v>
      </c>
      <c r="F81" s="158">
        <f t="shared" si="15"/>
        <v>100</v>
      </c>
      <c r="G81" s="159">
        <f t="shared" si="15"/>
        <v>100</v>
      </c>
    </row>
    <row r="82" spans="1:7" ht="75">
      <c r="A82" s="88" t="s">
        <v>156</v>
      </c>
      <c r="B82" s="24" t="s">
        <v>274</v>
      </c>
      <c r="C82" s="24"/>
      <c r="D82" s="25"/>
      <c r="E82" s="129">
        <f t="shared" si="15"/>
        <v>50</v>
      </c>
      <c r="F82" s="129">
        <f t="shared" si="15"/>
        <v>100</v>
      </c>
      <c r="G82" s="130">
        <f t="shared" si="15"/>
        <v>100</v>
      </c>
    </row>
    <row r="83" spans="1:7" ht="30">
      <c r="A83" s="46" t="s">
        <v>133</v>
      </c>
      <c r="B83" s="21" t="s">
        <v>274</v>
      </c>
      <c r="C83" s="21" t="s">
        <v>134</v>
      </c>
      <c r="D83" s="21"/>
      <c r="E83" s="134">
        <f t="shared" si="15"/>
        <v>50</v>
      </c>
      <c r="F83" s="134">
        <f t="shared" si="15"/>
        <v>100</v>
      </c>
      <c r="G83" s="135">
        <f t="shared" si="15"/>
        <v>100</v>
      </c>
    </row>
    <row r="84" spans="1:7" ht="15">
      <c r="A84" s="47" t="s">
        <v>13</v>
      </c>
      <c r="B84" s="27" t="s">
        <v>274</v>
      </c>
      <c r="C84" s="27" t="s">
        <v>134</v>
      </c>
      <c r="D84" s="27" t="s">
        <v>14</v>
      </c>
      <c r="E84" s="126">
        <v>50</v>
      </c>
      <c r="F84" s="126">
        <v>100</v>
      </c>
      <c r="G84" s="127">
        <v>100</v>
      </c>
    </row>
    <row r="85" spans="1:7" ht="75">
      <c r="A85" s="101" t="s">
        <v>297</v>
      </c>
      <c r="B85" s="32" t="s">
        <v>287</v>
      </c>
      <c r="C85" s="33"/>
      <c r="D85" s="32"/>
      <c r="E85" s="160">
        <f>E86+E105</f>
        <v>30117.4</v>
      </c>
      <c r="F85" s="160">
        <f>F86+F105</f>
        <v>23846.2</v>
      </c>
      <c r="G85" s="160">
        <f>G86+G105</f>
        <v>14874.400000000001</v>
      </c>
    </row>
    <row r="86" spans="1:7" ht="15">
      <c r="A86" s="96" t="s">
        <v>201</v>
      </c>
      <c r="B86" s="2" t="s">
        <v>288</v>
      </c>
      <c r="C86" s="2"/>
      <c r="D86" s="2"/>
      <c r="E86" s="141">
        <f>E87+E97+E101</f>
        <v>13795.699999999999</v>
      </c>
      <c r="F86" s="141">
        <f>F87+F97+F101</f>
        <v>21760.7</v>
      </c>
      <c r="G86" s="141">
        <f>G87+G97+G101</f>
        <v>14874.400000000001</v>
      </c>
    </row>
    <row r="87" spans="1:7" ht="75">
      <c r="A87" s="102" t="s">
        <v>298</v>
      </c>
      <c r="B87" s="2" t="s">
        <v>289</v>
      </c>
      <c r="C87" s="2"/>
      <c r="D87" s="2"/>
      <c r="E87" s="141">
        <f>E88+E91+E94</f>
        <v>12316.4</v>
      </c>
      <c r="F87" s="141">
        <f>F88+F91+F94</f>
        <v>13927.9</v>
      </c>
      <c r="G87" s="141">
        <f>G88+G91+G94</f>
        <v>14374.400000000001</v>
      </c>
    </row>
    <row r="88" spans="1:7" ht="45">
      <c r="A88" s="88" t="s">
        <v>299</v>
      </c>
      <c r="B88" s="18" t="s">
        <v>290</v>
      </c>
      <c r="C88" s="19"/>
      <c r="D88" s="19"/>
      <c r="E88" s="152">
        <f aca="true" t="shared" si="16" ref="E88:G89">E89</f>
        <v>467.9</v>
      </c>
      <c r="F88" s="152">
        <f t="shared" si="16"/>
        <v>1653.9</v>
      </c>
      <c r="G88" s="153">
        <f t="shared" si="16"/>
        <v>1926.6</v>
      </c>
    </row>
    <row r="89" spans="1:7" ht="30">
      <c r="A89" s="20" t="s">
        <v>133</v>
      </c>
      <c r="B89" s="26" t="s">
        <v>290</v>
      </c>
      <c r="C89" s="21" t="s">
        <v>134</v>
      </c>
      <c r="D89" s="26"/>
      <c r="E89" s="134">
        <f t="shared" si="16"/>
        <v>467.9</v>
      </c>
      <c r="F89" s="134">
        <f t="shared" si="16"/>
        <v>1653.9</v>
      </c>
      <c r="G89" s="135">
        <f t="shared" si="16"/>
        <v>1926.6</v>
      </c>
    </row>
    <row r="90" spans="1:7" ht="15">
      <c r="A90" s="5" t="s">
        <v>39</v>
      </c>
      <c r="B90" s="4" t="s">
        <v>290</v>
      </c>
      <c r="C90" s="3" t="s">
        <v>134</v>
      </c>
      <c r="D90" s="4" t="s">
        <v>38</v>
      </c>
      <c r="E90" s="132">
        <v>467.9</v>
      </c>
      <c r="F90" s="132">
        <v>1653.9</v>
      </c>
      <c r="G90" s="132">
        <v>1926.6</v>
      </c>
    </row>
    <row r="91" spans="1:7" ht="15">
      <c r="A91" s="88" t="s">
        <v>71</v>
      </c>
      <c r="B91" s="18" t="s">
        <v>291</v>
      </c>
      <c r="C91" s="19"/>
      <c r="D91" s="19"/>
      <c r="E91" s="152">
        <f aca="true" t="shared" si="17" ref="E91:G92">E92</f>
        <v>8829.4</v>
      </c>
      <c r="F91" s="152">
        <f t="shared" si="17"/>
        <v>9254.9</v>
      </c>
      <c r="G91" s="153">
        <f t="shared" si="17"/>
        <v>9428.7</v>
      </c>
    </row>
    <row r="92" spans="1:7" ht="30">
      <c r="A92" s="20" t="s">
        <v>133</v>
      </c>
      <c r="B92" s="26" t="s">
        <v>291</v>
      </c>
      <c r="C92" s="21" t="s">
        <v>134</v>
      </c>
      <c r="D92" s="26"/>
      <c r="E92" s="134">
        <f t="shared" si="17"/>
        <v>8829.4</v>
      </c>
      <c r="F92" s="134">
        <f t="shared" si="17"/>
        <v>9254.9</v>
      </c>
      <c r="G92" s="135">
        <f t="shared" si="17"/>
        <v>9428.7</v>
      </c>
    </row>
    <row r="93" spans="1:7" ht="15">
      <c r="A93" s="5" t="s">
        <v>39</v>
      </c>
      <c r="B93" s="4" t="s">
        <v>291</v>
      </c>
      <c r="C93" s="3" t="s">
        <v>134</v>
      </c>
      <c r="D93" s="4" t="s">
        <v>38</v>
      </c>
      <c r="E93" s="132">
        <v>8829.4</v>
      </c>
      <c r="F93" s="132">
        <v>9254.9</v>
      </c>
      <c r="G93" s="132">
        <v>9428.7</v>
      </c>
    </row>
    <row r="94" spans="1:7" ht="30">
      <c r="A94" s="17" t="s">
        <v>72</v>
      </c>
      <c r="B94" s="18" t="s">
        <v>292</v>
      </c>
      <c r="C94" s="19"/>
      <c r="D94" s="19"/>
      <c r="E94" s="152">
        <f aca="true" t="shared" si="18" ref="E94:G95">E95</f>
        <v>3019.1</v>
      </c>
      <c r="F94" s="152">
        <f t="shared" si="18"/>
        <v>3019.1</v>
      </c>
      <c r="G94" s="153">
        <f t="shared" si="18"/>
        <v>3019.1</v>
      </c>
    </row>
    <row r="95" spans="1:7" ht="30">
      <c r="A95" s="20" t="s">
        <v>133</v>
      </c>
      <c r="B95" s="26" t="s">
        <v>292</v>
      </c>
      <c r="C95" s="21" t="s">
        <v>134</v>
      </c>
      <c r="D95" s="26"/>
      <c r="E95" s="134">
        <f t="shared" si="18"/>
        <v>3019.1</v>
      </c>
      <c r="F95" s="134">
        <f t="shared" si="18"/>
        <v>3019.1</v>
      </c>
      <c r="G95" s="135">
        <f t="shared" si="18"/>
        <v>3019.1</v>
      </c>
    </row>
    <row r="96" spans="1:7" ht="15">
      <c r="A96" s="5" t="s">
        <v>39</v>
      </c>
      <c r="B96" s="4" t="s">
        <v>292</v>
      </c>
      <c r="C96" s="3" t="s">
        <v>134</v>
      </c>
      <c r="D96" s="4" t="s">
        <v>38</v>
      </c>
      <c r="E96" s="132">
        <v>3019.1</v>
      </c>
      <c r="F96" s="132">
        <v>3019.1</v>
      </c>
      <c r="G96" s="132">
        <v>3019.1</v>
      </c>
    </row>
    <row r="97" spans="1:7" ht="60">
      <c r="A97" s="103" t="s">
        <v>300</v>
      </c>
      <c r="B97" s="2" t="s">
        <v>293</v>
      </c>
      <c r="C97" s="2"/>
      <c r="D97" s="2"/>
      <c r="E97" s="141">
        <f aca="true" t="shared" si="19" ref="E97:G99">E98</f>
        <v>0</v>
      </c>
      <c r="F97" s="141">
        <f t="shared" si="19"/>
        <v>7332.8</v>
      </c>
      <c r="G97" s="141">
        <f t="shared" si="19"/>
        <v>0</v>
      </c>
    </row>
    <row r="98" spans="1:7" ht="45">
      <c r="A98" s="104" t="s">
        <v>301</v>
      </c>
      <c r="B98" s="34" t="s">
        <v>294</v>
      </c>
      <c r="C98" s="35"/>
      <c r="D98" s="34"/>
      <c r="E98" s="161">
        <f t="shared" si="19"/>
        <v>0</v>
      </c>
      <c r="F98" s="161">
        <f t="shared" si="19"/>
        <v>7332.8</v>
      </c>
      <c r="G98" s="162">
        <f t="shared" si="19"/>
        <v>0</v>
      </c>
    </row>
    <row r="99" spans="1:7" ht="30">
      <c r="A99" s="36" t="s">
        <v>143</v>
      </c>
      <c r="B99" s="37" t="s">
        <v>294</v>
      </c>
      <c r="C99" s="38" t="s">
        <v>144</v>
      </c>
      <c r="D99" s="37"/>
      <c r="E99" s="163">
        <f t="shared" si="19"/>
        <v>0</v>
      </c>
      <c r="F99" s="163">
        <f t="shared" si="19"/>
        <v>7332.8</v>
      </c>
      <c r="G99" s="164">
        <f t="shared" si="19"/>
        <v>0</v>
      </c>
    </row>
    <row r="100" spans="1:7" ht="15">
      <c r="A100" s="39" t="s">
        <v>39</v>
      </c>
      <c r="B100" s="40" t="s">
        <v>294</v>
      </c>
      <c r="C100" s="41" t="s">
        <v>144</v>
      </c>
      <c r="D100" s="40" t="s">
        <v>38</v>
      </c>
      <c r="E100" s="132">
        <v>0</v>
      </c>
      <c r="F100" s="132">
        <v>7332.8</v>
      </c>
      <c r="G100" s="132">
        <v>0</v>
      </c>
    </row>
    <row r="101" spans="1:7" ht="30">
      <c r="A101" s="103" t="s">
        <v>302</v>
      </c>
      <c r="B101" s="2" t="s">
        <v>295</v>
      </c>
      <c r="C101" s="2"/>
      <c r="D101" s="2"/>
      <c r="E101" s="124">
        <f aca="true" t="shared" si="20" ref="E101:G103">E102</f>
        <v>1479.3</v>
      </c>
      <c r="F101" s="124">
        <f t="shared" si="20"/>
        <v>500</v>
      </c>
      <c r="G101" s="165">
        <f t="shared" si="20"/>
        <v>500</v>
      </c>
    </row>
    <row r="102" spans="1:7" ht="30">
      <c r="A102" s="104" t="s">
        <v>73</v>
      </c>
      <c r="B102" s="18" t="s">
        <v>296</v>
      </c>
      <c r="C102" s="19"/>
      <c r="D102" s="19"/>
      <c r="E102" s="152">
        <f t="shared" si="20"/>
        <v>1479.3</v>
      </c>
      <c r="F102" s="152">
        <f t="shared" si="20"/>
        <v>500</v>
      </c>
      <c r="G102" s="153">
        <f t="shared" si="20"/>
        <v>500</v>
      </c>
    </row>
    <row r="103" spans="1:7" ht="30">
      <c r="A103" s="20" t="s">
        <v>133</v>
      </c>
      <c r="B103" s="26" t="s">
        <v>296</v>
      </c>
      <c r="C103" s="21" t="s">
        <v>134</v>
      </c>
      <c r="D103" s="26"/>
      <c r="E103" s="134">
        <f t="shared" si="20"/>
        <v>1479.3</v>
      </c>
      <c r="F103" s="134">
        <f t="shared" si="20"/>
        <v>500</v>
      </c>
      <c r="G103" s="135">
        <f t="shared" si="20"/>
        <v>500</v>
      </c>
    </row>
    <row r="104" spans="1:7" ht="15">
      <c r="A104" s="5" t="s">
        <v>39</v>
      </c>
      <c r="B104" s="4" t="s">
        <v>296</v>
      </c>
      <c r="C104" s="3" t="s">
        <v>134</v>
      </c>
      <c r="D104" s="4" t="s">
        <v>38</v>
      </c>
      <c r="E104" s="132">
        <v>1479.3</v>
      </c>
      <c r="F104" s="132">
        <v>500</v>
      </c>
      <c r="G104" s="132">
        <v>500</v>
      </c>
    </row>
    <row r="105" spans="1:7" ht="15.75">
      <c r="A105" s="109" t="s">
        <v>209</v>
      </c>
      <c r="B105" s="2" t="s">
        <v>334</v>
      </c>
      <c r="C105" s="50"/>
      <c r="D105" s="2"/>
      <c r="E105" s="124">
        <f aca="true" t="shared" si="21" ref="E105:G106">E106</f>
        <v>16321.7</v>
      </c>
      <c r="F105" s="124">
        <f t="shared" si="21"/>
        <v>2085.5</v>
      </c>
      <c r="G105" s="124">
        <f t="shared" si="21"/>
        <v>0</v>
      </c>
    </row>
    <row r="106" spans="1:7" ht="30.75">
      <c r="A106" s="110" t="s">
        <v>337</v>
      </c>
      <c r="B106" s="2" t="s">
        <v>336</v>
      </c>
      <c r="C106" s="28"/>
      <c r="D106" s="28"/>
      <c r="E106" s="137">
        <f t="shared" si="21"/>
        <v>16321.7</v>
      </c>
      <c r="F106" s="137">
        <f t="shared" si="21"/>
        <v>2085.5</v>
      </c>
      <c r="G106" s="137">
        <f t="shared" si="21"/>
        <v>0</v>
      </c>
    </row>
    <row r="107" spans="1:7" ht="45.75">
      <c r="A107" s="111" t="s">
        <v>338</v>
      </c>
      <c r="B107" s="18" t="s">
        <v>335</v>
      </c>
      <c r="C107" s="55" t="s">
        <v>3</v>
      </c>
      <c r="D107" s="55"/>
      <c r="E107" s="152">
        <f aca="true" t="shared" si="22" ref="E107:G108">E108</f>
        <v>16321.7</v>
      </c>
      <c r="F107" s="152">
        <f t="shared" si="22"/>
        <v>2085.5</v>
      </c>
      <c r="G107" s="153">
        <f t="shared" si="22"/>
        <v>0</v>
      </c>
    </row>
    <row r="108" spans="1:7" ht="30">
      <c r="A108" s="20" t="s">
        <v>133</v>
      </c>
      <c r="B108" s="31" t="s">
        <v>335</v>
      </c>
      <c r="C108" s="31" t="s">
        <v>134</v>
      </c>
      <c r="D108" s="31"/>
      <c r="E108" s="166">
        <f t="shared" si="22"/>
        <v>16321.7</v>
      </c>
      <c r="F108" s="166">
        <f t="shared" si="22"/>
        <v>2085.5</v>
      </c>
      <c r="G108" s="167">
        <f t="shared" si="22"/>
        <v>0</v>
      </c>
    </row>
    <row r="109" spans="1:7" ht="15">
      <c r="A109" s="39" t="s">
        <v>39</v>
      </c>
      <c r="B109" s="31" t="s">
        <v>335</v>
      </c>
      <c r="C109" s="31" t="s">
        <v>134</v>
      </c>
      <c r="D109" s="31" t="s">
        <v>38</v>
      </c>
      <c r="E109" s="149">
        <v>16321.7</v>
      </c>
      <c r="F109" s="149">
        <v>2085.5</v>
      </c>
      <c r="G109" s="150">
        <v>0</v>
      </c>
    </row>
    <row r="110" spans="1:7" ht="60.75">
      <c r="A110" s="42" t="s">
        <v>176</v>
      </c>
      <c r="B110" s="2" t="s">
        <v>303</v>
      </c>
      <c r="C110" s="50"/>
      <c r="D110" s="2"/>
      <c r="E110" s="124">
        <f>E111</f>
        <v>38580.600000000006</v>
      </c>
      <c r="F110" s="124">
        <f>F111</f>
        <v>32667.1</v>
      </c>
      <c r="G110" s="124">
        <f>G111</f>
        <v>43170.2</v>
      </c>
    </row>
    <row r="111" spans="1:7" ht="45.75">
      <c r="A111" s="42" t="s">
        <v>104</v>
      </c>
      <c r="B111" s="2" t="s">
        <v>304</v>
      </c>
      <c r="C111" s="50"/>
      <c r="D111" s="2"/>
      <c r="E111" s="124">
        <f>E112+E119+E126+E143</f>
        <v>38580.600000000006</v>
      </c>
      <c r="F111" s="124">
        <f>F112+F119+F126+F143</f>
        <v>32667.1</v>
      </c>
      <c r="G111" s="124">
        <f>G112+G119+G126+G143</f>
        <v>43170.2</v>
      </c>
    </row>
    <row r="112" spans="1:7" ht="30.75">
      <c r="A112" s="6" t="s">
        <v>80</v>
      </c>
      <c r="B112" s="2" t="s">
        <v>309</v>
      </c>
      <c r="C112" s="28"/>
      <c r="D112" s="28"/>
      <c r="E112" s="137">
        <f>E113+E116</f>
        <v>1279.8</v>
      </c>
      <c r="F112" s="137">
        <f>F113+F116</f>
        <v>2612.5</v>
      </c>
      <c r="G112" s="137">
        <f>G113+G116</f>
        <v>2213.5</v>
      </c>
    </row>
    <row r="113" spans="1:7" ht="30.75">
      <c r="A113" s="90" t="s">
        <v>325</v>
      </c>
      <c r="B113" s="18" t="s">
        <v>310</v>
      </c>
      <c r="C113" s="55" t="s">
        <v>3</v>
      </c>
      <c r="D113" s="55"/>
      <c r="E113" s="152">
        <f aca="true" t="shared" si="23" ref="E113:G114">E114</f>
        <v>400</v>
      </c>
      <c r="F113" s="152">
        <f t="shared" si="23"/>
        <v>866.2</v>
      </c>
      <c r="G113" s="153">
        <f t="shared" si="23"/>
        <v>896.4</v>
      </c>
    </row>
    <row r="114" spans="1:7" ht="30">
      <c r="A114" s="20" t="s">
        <v>133</v>
      </c>
      <c r="B114" s="31" t="s">
        <v>310</v>
      </c>
      <c r="C114" s="31" t="s">
        <v>134</v>
      </c>
      <c r="D114" s="31"/>
      <c r="E114" s="166">
        <f t="shared" si="23"/>
        <v>400</v>
      </c>
      <c r="F114" s="166">
        <f t="shared" si="23"/>
        <v>866.2</v>
      </c>
      <c r="G114" s="167">
        <f t="shared" si="23"/>
        <v>896.4</v>
      </c>
    </row>
    <row r="115" spans="1:7" ht="15">
      <c r="A115" s="5" t="s">
        <v>30</v>
      </c>
      <c r="B115" s="31" t="s">
        <v>310</v>
      </c>
      <c r="C115" s="31" t="s">
        <v>134</v>
      </c>
      <c r="D115" s="31" t="s">
        <v>31</v>
      </c>
      <c r="E115" s="149">
        <v>400</v>
      </c>
      <c r="F115" s="149">
        <v>866.2</v>
      </c>
      <c r="G115" s="150">
        <v>896.4</v>
      </c>
    </row>
    <row r="116" spans="1:7" ht="15.75">
      <c r="A116" s="88" t="s">
        <v>75</v>
      </c>
      <c r="B116" s="24" t="s">
        <v>311</v>
      </c>
      <c r="C116" s="52" t="s">
        <v>3</v>
      </c>
      <c r="D116" s="52"/>
      <c r="E116" s="168">
        <f aca="true" t="shared" si="24" ref="E116:G117">E117</f>
        <v>879.8</v>
      </c>
      <c r="F116" s="168">
        <f t="shared" si="24"/>
        <v>1746.3</v>
      </c>
      <c r="G116" s="169">
        <f t="shared" si="24"/>
        <v>1317.1</v>
      </c>
    </row>
    <row r="117" spans="1:7" ht="30">
      <c r="A117" s="20" t="s">
        <v>133</v>
      </c>
      <c r="B117" s="21" t="s">
        <v>311</v>
      </c>
      <c r="C117" s="21" t="s">
        <v>134</v>
      </c>
      <c r="D117" s="21"/>
      <c r="E117" s="170">
        <f t="shared" si="24"/>
        <v>879.8</v>
      </c>
      <c r="F117" s="170">
        <f t="shared" si="24"/>
        <v>1746.3</v>
      </c>
      <c r="G117" s="171">
        <f t="shared" si="24"/>
        <v>1317.1</v>
      </c>
    </row>
    <row r="118" spans="1:7" ht="15">
      <c r="A118" s="5" t="s">
        <v>30</v>
      </c>
      <c r="B118" s="3" t="s">
        <v>311</v>
      </c>
      <c r="C118" s="3" t="s">
        <v>134</v>
      </c>
      <c r="D118" s="3" t="s">
        <v>31</v>
      </c>
      <c r="E118" s="149">
        <v>879.8</v>
      </c>
      <c r="F118" s="149">
        <v>1746.3</v>
      </c>
      <c r="G118" s="150">
        <v>1317.1</v>
      </c>
    </row>
    <row r="119" spans="1:7" ht="30.75">
      <c r="A119" s="56" t="s">
        <v>76</v>
      </c>
      <c r="B119" s="2" t="s">
        <v>312</v>
      </c>
      <c r="C119" s="57"/>
      <c r="D119" s="30"/>
      <c r="E119" s="172">
        <f>E120+E123</f>
        <v>398</v>
      </c>
      <c r="F119" s="172">
        <f>F120+F123</f>
        <v>477</v>
      </c>
      <c r="G119" s="172">
        <f>G120+G123</f>
        <v>486</v>
      </c>
    </row>
    <row r="120" spans="1:7" ht="30">
      <c r="A120" s="88" t="s">
        <v>77</v>
      </c>
      <c r="B120" s="24" t="s">
        <v>313</v>
      </c>
      <c r="C120" s="33"/>
      <c r="D120" s="25"/>
      <c r="E120" s="168">
        <f aca="true" t="shared" si="25" ref="E120:G121">E121</f>
        <v>344</v>
      </c>
      <c r="F120" s="168">
        <f t="shared" si="25"/>
        <v>388</v>
      </c>
      <c r="G120" s="169">
        <f t="shared" si="25"/>
        <v>395.3</v>
      </c>
    </row>
    <row r="121" spans="1:7" ht="30">
      <c r="A121" s="20" t="s">
        <v>133</v>
      </c>
      <c r="B121" s="21" t="s">
        <v>313</v>
      </c>
      <c r="C121" s="21" t="s">
        <v>134</v>
      </c>
      <c r="D121" s="21"/>
      <c r="E121" s="170">
        <f t="shared" si="25"/>
        <v>344</v>
      </c>
      <c r="F121" s="170">
        <f t="shared" si="25"/>
        <v>388</v>
      </c>
      <c r="G121" s="171">
        <f t="shared" si="25"/>
        <v>395.3</v>
      </c>
    </row>
    <row r="122" spans="1:7" ht="15">
      <c r="A122" s="51" t="s">
        <v>35</v>
      </c>
      <c r="B122" s="21" t="s">
        <v>313</v>
      </c>
      <c r="C122" s="21" t="s">
        <v>134</v>
      </c>
      <c r="D122" s="3" t="s">
        <v>34</v>
      </c>
      <c r="E122" s="149">
        <v>344</v>
      </c>
      <c r="F122" s="149">
        <v>388</v>
      </c>
      <c r="G122" s="150">
        <v>395.3</v>
      </c>
    </row>
    <row r="123" spans="1:7" ht="45">
      <c r="A123" s="88" t="s">
        <v>320</v>
      </c>
      <c r="B123" s="24" t="s">
        <v>314</v>
      </c>
      <c r="C123" s="33"/>
      <c r="D123" s="25"/>
      <c r="E123" s="168">
        <f aca="true" t="shared" si="26" ref="E123:G124">E124</f>
        <v>54</v>
      </c>
      <c r="F123" s="168">
        <f t="shared" si="26"/>
        <v>89</v>
      </c>
      <c r="G123" s="169">
        <f t="shared" si="26"/>
        <v>90.7</v>
      </c>
    </row>
    <row r="124" spans="1:7" ht="30">
      <c r="A124" s="20" t="s">
        <v>133</v>
      </c>
      <c r="B124" s="21" t="s">
        <v>314</v>
      </c>
      <c r="C124" s="21" t="s">
        <v>134</v>
      </c>
      <c r="D124" s="21"/>
      <c r="E124" s="170">
        <f t="shared" si="26"/>
        <v>54</v>
      </c>
      <c r="F124" s="170">
        <f t="shared" si="26"/>
        <v>89</v>
      </c>
      <c r="G124" s="171">
        <f t="shared" si="26"/>
        <v>90.7</v>
      </c>
    </row>
    <row r="125" spans="1:7" ht="15">
      <c r="A125" s="51" t="s">
        <v>35</v>
      </c>
      <c r="B125" s="21" t="s">
        <v>314</v>
      </c>
      <c r="C125" s="21" t="s">
        <v>134</v>
      </c>
      <c r="D125" s="3" t="s">
        <v>34</v>
      </c>
      <c r="E125" s="149">
        <v>54</v>
      </c>
      <c r="F125" s="149">
        <v>89</v>
      </c>
      <c r="G125" s="150">
        <v>90.7</v>
      </c>
    </row>
    <row r="126" spans="1:7" ht="30.75">
      <c r="A126" s="42" t="s">
        <v>78</v>
      </c>
      <c r="B126" s="2" t="s">
        <v>305</v>
      </c>
      <c r="C126" s="50"/>
      <c r="D126" s="2"/>
      <c r="E126" s="124">
        <f>E127+E134+E137+E140</f>
        <v>36902.8</v>
      </c>
      <c r="F126" s="124">
        <f>F127+F134+F137+F140</f>
        <v>29577.6</v>
      </c>
      <c r="G126" s="124">
        <f>G127+G134+G137+G140</f>
        <v>29532.999999999996</v>
      </c>
    </row>
    <row r="127" spans="1:7" ht="30">
      <c r="A127" s="88" t="s">
        <v>79</v>
      </c>
      <c r="B127" s="24" t="s">
        <v>306</v>
      </c>
      <c r="C127" s="33"/>
      <c r="D127" s="32"/>
      <c r="E127" s="129">
        <f>E128+E130+E132</f>
        <v>20089.3</v>
      </c>
      <c r="F127" s="129">
        <f>F128+F130+F132</f>
        <v>29214.1</v>
      </c>
      <c r="G127" s="129">
        <f>G128+G130+G132</f>
        <v>29133.899999999998</v>
      </c>
    </row>
    <row r="128" spans="1:7" ht="45">
      <c r="A128" s="20" t="s">
        <v>137</v>
      </c>
      <c r="B128" s="21" t="s">
        <v>306</v>
      </c>
      <c r="C128" s="21" t="s">
        <v>138</v>
      </c>
      <c r="D128" s="21"/>
      <c r="E128" s="170">
        <f>E129</f>
        <v>11471.5</v>
      </c>
      <c r="F128" s="170">
        <f>F129</f>
        <v>19396.2</v>
      </c>
      <c r="G128" s="171">
        <f>G129</f>
        <v>19396.2</v>
      </c>
    </row>
    <row r="129" spans="1:7" ht="15">
      <c r="A129" s="20" t="s">
        <v>21</v>
      </c>
      <c r="B129" s="21" t="s">
        <v>306</v>
      </c>
      <c r="C129" s="21" t="s">
        <v>138</v>
      </c>
      <c r="D129" s="21" t="s">
        <v>22</v>
      </c>
      <c r="E129" s="170">
        <v>11471.5</v>
      </c>
      <c r="F129" s="170">
        <v>19396.2</v>
      </c>
      <c r="G129" s="171">
        <v>19396.2</v>
      </c>
    </row>
    <row r="130" spans="1:7" ht="30">
      <c r="A130" s="20" t="s">
        <v>133</v>
      </c>
      <c r="B130" s="21" t="s">
        <v>306</v>
      </c>
      <c r="C130" s="21" t="s">
        <v>134</v>
      </c>
      <c r="D130" s="21"/>
      <c r="E130" s="170">
        <f>E131</f>
        <v>8489.2</v>
      </c>
      <c r="F130" s="170">
        <f>F131</f>
        <v>9701.3</v>
      </c>
      <c r="G130" s="171">
        <f>G131</f>
        <v>9618.9</v>
      </c>
    </row>
    <row r="131" spans="1:7" ht="15">
      <c r="A131" s="20" t="s">
        <v>21</v>
      </c>
      <c r="B131" s="21" t="s">
        <v>306</v>
      </c>
      <c r="C131" s="21" t="s">
        <v>134</v>
      </c>
      <c r="D131" s="21" t="s">
        <v>22</v>
      </c>
      <c r="E131" s="170">
        <v>8489.2</v>
      </c>
      <c r="F131" s="170">
        <v>9701.3</v>
      </c>
      <c r="G131" s="171">
        <v>9618.9</v>
      </c>
    </row>
    <row r="132" spans="1:7" ht="15">
      <c r="A132" s="20" t="s">
        <v>141</v>
      </c>
      <c r="B132" s="21" t="s">
        <v>306</v>
      </c>
      <c r="C132" s="21" t="s">
        <v>142</v>
      </c>
      <c r="D132" s="21"/>
      <c r="E132" s="170">
        <f>E133</f>
        <v>128.6</v>
      </c>
      <c r="F132" s="170">
        <f>F133</f>
        <v>116.6</v>
      </c>
      <c r="G132" s="171">
        <f>G133</f>
        <v>118.8</v>
      </c>
    </row>
    <row r="133" spans="1:7" ht="15">
      <c r="A133" s="5" t="s">
        <v>21</v>
      </c>
      <c r="B133" s="3" t="s">
        <v>306</v>
      </c>
      <c r="C133" s="3" t="s">
        <v>142</v>
      </c>
      <c r="D133" s="3" t="s">
        <v>22</v>
      </c>
      <c r="E133" s="149">
        <v>128.6</v>
      </c>
      <c r="F133" s="149">
        <v>116.6</v>
      </c>
      <c r="G133" s="150">
        <v>118.8</v>
      </c>
    </row>
    <row r="134" spans="1:7" ht="15.75">
      <c r="A134" s="88" t="s">
        <v>326</v>
      </c>
      <c r="B134" s="24" t="s">
        <v>327</v>
      </c>
      <c r="C134" s="52"/>
      <c r="D134" s="25"/>
      <c r="E134" s="168">
        <f aca="true" t="shared" si="27" ref="E134:G135">E135</f>
        <v>246</v>
      </c>
      <c r="F134" s="168">
        <f t="shared" si="27"/>
        <v>363.5</v>
      </c>
      <c r="G134" s="169">
        <f t="shared" si="27"/>
        <v>399.1</v>
      </c>
    </row>
    <row r="135" spans="1:7" ht="30">
      <c r="A135" s="20" t="s">
        <v>133</v>
      </c>
      <c r="B135" s="21" t="s">
        <v>327</v>
      </c>
      <c r="C135" s="21" t="s">
        <v>134</v>
      </c>
      <c r="D135" s="21"/>
      <c r="E135" s="170">
        <f t="shared" si="27"/>
        <v>246</v>
      </c>
      <c r="F135" s="170">
        <f t="shared" si="27"/>
        <v>363.5</v>
      </c>
      <c r="G135" s="171">
        <f t="shared" si="27"/>
        <v>399.1</v>
      </c>
    </row>
    <row r="136" spans="1:7" ht="15">
      <c r="A136" s="5" t="s">
        <v>21</v>
      </c>
      <c r="B136" s="3" t="s">
        <v>327</v>
      </c>
      <c r="C136" s="3" t="s">
        <v>134</v>
      </c>
      <c r="D136" s="3" t="s">
        <v>22</v>
      </c>
      <c r="E136" s="149">
        <v>246</v>
      </c>
      <c r="F136" s="149">
        <v>363.5</v>
      </c>
      <c r="G136" s="150">
        <v>399.1</v>
      </c>
    </row>
    <row r="137" spans="1:7" ht="75.75">
      <c r="A137" s="89" t="s">
        <v>177</v>
      </c>
      <c r="B137" s="24" t="s">
        <v>307</v>
      </c>
      <c r="C137" s="52"/>
      <c r="D137" s="25"/>
      <c r="E137" s="129">
        <f aca="true" t="shared" si="28" ref="E137:G141">E138</f>
        <v>14757</v>
      </c>
      <c r="F137" s="129">
        <f t="shared" si="28"/>
        <v>0</v>
      </c>
      <c r="G137" s="130">
        <f t="shared" si="28"/>
        <v>0</v>
      </c>
    </row>
    <row r="138" spans="1:7" ht="45">
      <c r="A138" s="53" t="s">
        <v>137</v>
      </c>
      <c r="B138" s="21" t="s">
        <v>307</v>
      </c>
      <c r="C138" s="21" t="s">
        <v>138</v>
      </c>
      <c r="D138" s="21"/>
      <c r="E138" s="134">
        <f t="shared" si="28"/>
        <v>14757</v>
      </c>
      <c r="F138" s="134">
        <f t="shared" si="28"/>
        <v>0</v>
      </c>
      <c r="G138" s="135">
        <f t="shared" si="28"/>
        <v>0</v>
      </c>
    </row>
    <row r="139" spans="1:7" ht="15">
      <c r="A139" s="5" t="s">
        <v>21</v>
      </c>
      <c r="B139" s="3" t="s">
        <v>307</v>
      </c>
      <c r="C139" s="3" t="s">
        <v>138</v>
      </c>
      <c r="D139" s="3" t="s">
        <v>22</v>
      </c>
      <c r="E139" s="149">
        <v>14757</v>
      </c>
      <c r="F139" s="149">
        <v>0</v>
      </c>
      <c r="G139" s="150">
        <v>0</v>
      </c>
    </row>
    <row r="140" spans="1:7" ht="30">
      <c r="A140" s="49" t="s">
        <v>147</v>
      </c>
      <c r="B140" s="24" t="s">
        <v>308</v>
      </c>
      <c r="C140" s="33"/>
      <c r="D140" s="33"/>
      <c r="E140" s="129">
        <f t="shared" si="28"/>
        <v>1810.5</v>
      </c>
      <c r="F140" s="129">
        <f t="shared" si="28"/>
        <v>0</v>
      </c>
      <c r="G140" s="130">
        <f t="shared" si="28"/>
        <v>0</v>
      </c>
    </row>
    <row r="141" spans="1:7" ht="30">
      <c r="A141" s="20" t="s">
        <v>133</v>
      </c>
      <c r="B141" s="21" t="s">
        <v>308</v>
      </c>
      <c r="C141" s="21" t="s">
        <v>134</v>
      </c>
      <c r="D141" s="21"/>
      <c r="E141" s="134">
        <f t="shared" si="28"/>
        <v>1810.5</v>
      </c>
      <c r="F141" s="134">
        <f t="shared" si="28"/>
        <v>0</v>
      </c>
      <c r="G141" s="135">
        <f t="shared" si="28"/>
        <v>0</v>
      </c>
    </row>
    <row r="142" spans="1:7" ht="15">
      <c r="A142" s="5" t="s">
        <v>21</v>
      </c>
      <c r="B142" s="3" t="s">
        <v>308</v>
      </c>
      <c r="C142" s="3" t="s">
        <v>134</v>
      </c>
      <c r="D142" s="3" t="s">
        <v>22</v>
      </c>
      <c r="E142" s="149">
        <v>1810.5</v>
      </c>
      <c r="F142" s="149">
        <v>0</v>
      </c>
      <c r="G142" s="150">
        <v>0</v>
      </c>
    </row>
    <row r="143" spans="1:7" ht="15.75">
      <c r="A143" s="96" t="s">
        <v>209</v>
      </c>
      <c r="B143" s="7" t="s">
        <v>317</v>
      </c>
      <c r="C143" s="57"/>
      <c r="D143" s="30"/>
      <c r="E143" s="172">
        <f aca="true" t="shared" si="29" ref="E143:G144">E144</f>
        <v>0</v>
      </c>
      <c r="F143" s="172">
        <f t="shared" si="29"/>
        <v>0</v>
      </c>
      <c r="G143" s="172">
        <f t="shared" si="29"/>
        <v>10937.7</v>
      </c>
    </row>
    <row r="144" spans="1:7" ht="30.75">
      <c r="A144" s="6" t="s">
        <v>315</v>
      </c>
      <c r="B144" s="7" t="s">
        <v>318</v>
      </c>
      <c r="C144" s="28"/>
      <c r="D144" s="2"/>
      <c r="E144" s="137">
        <f t="shared" si="29"/>
        <v>0</v>
      </c>
      <c r="F144" s="137">
        <f t="shared" si="29"/>
        <v>0</v>
      </c>
      <c r="G144" s="138">
        <f t="shared" si="29"/>
        <v>10937.7</v>
      </c>
    </row>
    <row r="145" spans="1:7" ht="30">
      <c r="A145" s="81" t="s">
        <v>316</v>
      </c>
      <c r="B145" s="24" t="s">
        <v>319</v>
      </c>
      <c r="C145" s="33"/>
      <c r="D145" s="33"/>
      <c r="E145" s="168">
        <f>E147</f>
        <v>0</v>
      </c>
      <c r="F145" s="168">
        <f>F147</f>
        <v>0</v>
      </c>
      <c r="G145" s="173">
        <f>G147</f>
        <v>10937.7</v>
      </c>
    </row>
    <row r="146" spans="1:7" ht="30">
      <c r="A146" s="20" t="s">
        <v>133</v>
      </c>
      <c r="B146" s="26" t="s">
        <v>319</v>
      </c>
      <c r="C146" s="21" t="s">
        <v>134</v>
      </c>
      <c r="D146" s="21"/>
      <c r="E146" s="134">
        <f>E147</f>
        <v>0</v>
      </c>
      <c r="F146" s="134">
        <f>F147</f>
        <v>0</v>
      </c>
      <c r="G146" s="135">
        <f>G147</f>
        <v>10937.7</v>
      </c>
    </row>
    <row r="147" spans="1:7" ht="15">
      <c r="A147" s="5" t="s">
        <v>21</v>
      </c>
      <c r="B147" s="4" t="s">
        <v>319</v>
      </c>
      <c r="C147" s="3" t="s">
        <v>134</v>
      </c>
      <c r="D147" s="3" t="s">
        <v>22</v>
      </c>
      <c r="E147" s="149">
        <v>0</v>
      </c>
      <c r="F147" s="149">
        <v>0</v>
      </c>
      <c r="G147" s="150">
        <v>10937.7</v>
      </c>
    </row>
    <row r="148" spans="1:7" ht="15.75">
      <c r="A148" s="6" t="s">
        <v>42</v>
      </c>
      <c r="B148" s="7" t="s">
        <v>48</v>
      </c>
      <c r="C148" s="62" t="s">
        <v>3</v>
      </c>
      <c r="D148" s="63"/>
      <c r="E148" s="174">
        <f>E149+E156+E164+E175+E182</f>
        <v>21731.5</v>
      </c>
      <c r="F148" s="174">
        <f>F149+F156+F164+F175+F182</f>
        <v>19367.3</v>
      </c>
      <c r="G148" s="175">
        <f>G149+G156+G164+G175+G182</f>
        <v>19367.3</v>
      </c>
    </row>
    <row r="149" spans="1:7" ht="38.25" customHeight="1">
      <c r="A149" s="42" t="s">
        <v>150</v>
      </c>
      <c r="B149" s="7" t="s">
        <v>151</v>
      </c>
      <c r="C149" s="8"/>
      <c r="D149" s="7"/>
      <c r="E149" s="137">
        <f>E150+E153</f>
        <v>2397.6</v>
      </c>
      <c r="F149" s="137">
        <f aca="true" t="shared" si="30" ref="E149:G154">F150</f>
        <v>2103.6</v>
      </c>
      <c r="G149" s="138">
        <f t="shared" si="30"/>
        <v>2103.6</v>
      </c>
    </row>
    <row r="150" spans="1:7" ht="32.25" customHeight="1">
      <c r="A150" s="49" t="s">
        <v>233</v>
      </c>
      <c r="B150" s="64" t="s">
        <v>235</v>
      </c>
      <c r="C150" s="64"/>
      <c r="D150" s="64"/>
      <c r="E150" s="176">
        <f t="shared" si="30"/>
        <v>2365.1</v>
      </c>
      <c r="F150" s="176">
        <f t="shared" si="30"/>
        <v>2103.6</v>
      </c>
      <c r="G150" s="173">
        <f t="shared" si="30"/>
        <v>2103.6</v>
      </c>
    </row>
    <row r="151" spans="1:7" ht="45">
      <c r="A151" s="60" t="s">
        <v>137</v>
      </c>
      <c r="B151" s="26" t="s">
        <v>235</v>
      </c>
      <c r="C151" s="26" t="s">
        <v>138</v>
      </c>
      <c r="D151" s="26"/>
      <c r="E151" s="134">
        <f t="shared" si="30"/>
        <v>2365.1</v>
      </c>
      <c r="F151" s="134">
        <f t="shared" si="30"/>
        <v>2103.6</v>
      </c>
      <c r="G151" s="135">
        <f t="shared" si="30"/>
        <v>2103.6</v>
      </c>
    </row>
    <row r="152" spans="1:7" ht="46.5" customHeight="1">
      <c r="A152" s="5" t="s">
        <v>149</v>
      </c>
      <c r="B152" s="4" t="s">
        <v>235</v>
      </c>
      <c r="C152" s="4" t="s">
        <v>138</v>
      </c>
      <c r="D152" s="4" t="s">
        <v>148</v>
      </c>
      <c r="E152" s="134">
        <v>2365.1</v>
      </c>
      <c r="F152" s="134">
        <f>2060.6+43</f>
        <v>2103.6</v>
      </c>
      <c r="G152" s="135">
        <f>2060.6+43</f>
        <v>2103.6</v>
      </c>
    </row>
    <row r="153" spans="1:7" ht="46.5" customHeight="1">
      <c r="A153" s="49" t="s">
        <v>345</v>
      </c>
      <c r="B153" s="64" t="s">
        <v>349</v>
      </c>
      <c r="C153" s="64"/>
      <c r="D153" s="64"/>
      <c r="E153" s="176">
        <f t="shared" si="30"/>
        <v>32.5</v>
      </c>
      <c r="F153" s="176">
        <f t="shared" si="30"/>
        <v>0</v>
      </c>
      <c r="G153" s="173">
        <f t="shared" si="30"/>
        <v>0</v>
      </c>
    </row>
    <row r="154" spans="1:7" ht="46.5" customHeight="1">
      <c r="A154" s="60" t="s">
        <v>137</v>
      </c>
      <c r="B154" s="26" t="s">
        <v>349</v>
      </c>
      <c r="C154" s="26" t="s">
        <v>138</v>
      </c>
      <c r="D154" s="26"/>
      <c r="E154" s="134">
        <f t="shared" si="30"/>
        <v>32.5</v>
      </c>
      <c r="F154" s="134">
        <f t="shared" si="30"/>
        <v>0</v>
      </c>
      <c r="G154" s="135">
        <f t="shared" si="30"/>
        <v>0</v>
      </c>
    </row>
    <row r="155" spans="1:7" ht="46.5" customHeight="1">
      <c r="A155" s="5" t="s">
        <v>149</v>
      </c>
      <c r="B155" s="4" t="s">
        <v>349</v>
      </c>
      <c r="C155" s="4" t="s">
        <v>138</v>
      </c>
      <c r="D155" s="4" t="s">
        <v>148</v>
      </c>
      <c r="E155" s="134">
        <v>32.5</v>
      </c>
      <c r="F155" s="134">
        <v>0</v>
      </c>
      <c r="G155" s="135">
        <v>0</v>
      </c>
    </row>
    <row r="156" spans="1:7" ht="39.75" customHeight="1">
      <c r="A156" s="6" t="s">
        <v>43</v>
      </c>
      <c r="B156" s="7" t="s">
        <v>49</v>
      </c>
      <c r="C156" s="48"/>
      <c r="D156" s="48"/>
      <c r="E156" s="177">
        <f>E157</f>
        <v>1302</v>
      </c>
      <c r="F156" s="177">
        <f>F157</f>
        <v>1025.8999999999999</v>
      </c>
      <c r="G156" s="177">
        <f>G157</f>
        <v>1025.8999999999999</v>
      </c>
    </row>
    <row r="157" spans="1:7" ht="40.5" customHeight="1">
      <c r="A157" s="49" t="s">
        <v>233</v>
      </c>
      <c r="B157" s="64" t="s">
        <v>236</v>
      </c>
      <c r="C157" s="24"/>
      <c r="D157" s="64"/>
      <c r="E157" s="176">
        <f>E158+E160+E162</f>
        <v>1302</v>
      </c>
      <c r="F157" s="176">
        <f>F158+F160+F162</f>
        <v>1025.8999999999999</v>
      </c>
      <c r="G157" s="176">
        <f>G158+G160+G162</f>
        <v>1025.8999999999999</v>
      </c>
    </row>
    <row r="158" spans="1:7" ht="45">
      <c r="A158" s="20" t="s">
        <v>137</v>
      </c>
      <c r="B158" s="26" t="s">
        <v>236</v>
      </c>
      <c r="C158" s="26" t="s">
        <v>138</v>
      </c>
      <c r="D158" s="26"/>
      <c r="E158" s="134">
        <f>E159</f>
        <v>793.9</v>
      </c>
      <c r="F158" s="134">
        <f>F159</f>
        <v>566.8</v>
      </c>
      <c r="G158" s="135">
        <f>G159</f>
        <v>566.8</v>
      </c>
    </row>
    <row r="159" spans="1:7" ht="46.5" customHeight="1">
      <c r="A159" s="20" t="s">
        <v>4</v>
      </c>
      <c r="B159" s="26" t="s">
        <v>236</v>
      </c>
      <c r="C159" s="26" t="s">
        <v>138</v>
      </c>
      <c r="D159" s="26" t="s">
        <v>5</v>
      </c>
      <c r="E159" s="134">
        <v>793.9</v>
      </c>
      <c r="F159" s="134">
        <f>540.3+11.3+15.2</f>
        <v>566.8</v>
      </c>
      <c r="G159" s="135">
        <f>540.3+11.3+15.2</f>
        <v>566.8</v>
      </c>
    </row>
    <row r="160" spans="1:7" ht="34.5" customHeight="1">
      <c r="A160" s="20" t="s">
        <v>133</v>
      </c>
      <c r="B160" s="26" t="s">
        <v>236</v>
      </c>
      <c r="C160" s="26" t="s">
        <v>134</v>
      </c>
      <c r="D160" s="26"/>
      <c r="E160" s="134">
        <f>E161</f>
        <v>474.7</v>
      </c>
      <c r="F160" s="134">
        <f>F161</f>
        <v>424.3</v>
      </c>
      <c r="G160" s="135">
        <f>G161</f>
        <v>424.3</v>
      </c>
    </row>
    <row r="161" spans="1:7" ht="45">
      <c r="A161" s="20" t="s">
        <v>4</v>
      </c>
      <c r="B161" s="26" t="s">
        <v>236</v>
      </c>
      <c r="C161" s="26" t="s">
        <v>134</v>
      </c>
      <c r="D161" s="26" t="s">
        <v>5</v>
      </c>
      <c r="E161" s="134">
        <v>474.7</v>
      </c>
      <c r="F161" s="134">
        <f>482.5-58.2</f>
        <v>424.3</v>
      </c>
      <c r="G161" s="135">
        <f>482.5-58.2</f>
        <v>424.3</v>
      </c>
    </row>
    <row r="162" spans="1:7" ht="28.5" customHeight="1">
      <c r="A162" s="20" t="s">
        <v>141</v>
      </c>
      <c r="B162" s="26" t="s">
        <v>236</v>
      </c>
      <c r="C162" s="26" t="s">
        <v>142</v>
      </c>
      <c r="D162" s="26"/>
      <c r="E162" s="134">
        <f>E163</f>
        <v>33.4</v>
      </c>
      <c r="F162" s="134">
        <f>F163</f>
        <v>34.8</v>
      </c>
      <c r="G162" s="135">
        <f>G163</f>
        <v>34.8</v>
      </c>
    </row>
    <row r="163" spans="1:7" ht="51" customHeight="1">
      <c r="A163" s="5" t="s">
        <v>4</v>
      </c>
      <c r="B163" s="4" t="s">
        <v>236</v>
      </c>
      <c r="C163" s="4" t="s">
        <v>142</v>
      </c>
      <c r="D163" s="4" t="s">
        <v>5</v>
      </c>
      <c r="E163" s="132">
        <v>33.4</v>
      </c>
      <c r="F163" s="132">
        <v>34.8</v>
      </c>
      <c r="G163" s="132">
        <v>34.8</v>
      </c>
    </row>
    <row r="164" spans="1:7" ht="42" customHeight="1">
      <c r="A164" s="6" t="s">
        <v>44</v>
      </c>
      <c r="B164" s="7" t="s">
        <v>50</v>
      </c>
      <c r="C164" s="8"/>
      <c r="D164" s="7"/>
      <c r="E164" s="137">
        <f>E165+E172</f>
        <v>15889.199999999999</v>
      </c>
      <c r="F164" s="137">
        <f>F165</f>
        <v>14141</v>
      </c>
      <c r="G164" s="137">
        <f>G165</f>
        <v>14141</v>
      </c>
    </row>
    <row r="165" spans="1:7" ht="39.75" customHeight="1">
      <c r="A165" s="49" t="s">
        <v>233</v>
      </c>
      <c r="B165" s="64" t="s">
        <v>234</v>
      </c>
      <c r="C165" s="64"/>
      <c r="D165" s="64"/>
      <c r="E165" s="176">
        <f>E166+E168+E170</f>
        <v>15728.3</v>
      </c>
      <c r="F165" s="176">
        <f>F166+F168+F170</f>
        <v>14141</v>
      </c>
      <c r="G165" s="176">
        <f>G166+G168+G170</f>
        <v>14141</v>
      </c>
    </row>
    <row r="166" spans="1:7" ht="45">
      <c r="A166" s="20" t="s">
        <v>137</v>
      </c>
      <c r="B166" s="26" t="s">
        <v>234</v>
      </c>
      <c r="C166" s="26" t="s">
        <v>138</v>
      </c>
      <c r="D166" s="26"/>
      <c r="E166" s="170">
        <f>E167</f>
        <v>13662.9</v>
      </c>
      <c r="F166" s="170">
        <f>F167</f>
        <v>12665.1</v>
      </c>
      <c r="G166" s="171">
        <f>G167</f>
        <v>12665.1</v>
      </c>
    </row>
    <row r="167" spans="1:7" ht="48" customHeight="1">
      <c r="A167" s="20" t="s">
        <v>6</v>
      </c>
      <c r="B167" s="26" t="s">
        <v>234</v>
      </c>
      <c r="C167" s="26" t="s">
        <v>138</v>
      </c>
      <c r="D167" s="26" t="s">
        <v>7</v>
      </c>
      <c r="E167" s="134">
        <v>13662.9</v>
      </c>
      <c r="F167" s="134">
        <v>12665.1</v>
      </c>
      <c r="G167" s="135">
        <v>12665.1</v>
      </c>
    </row>
    <row r="168" spans="1:7" ht="36" customHeight="1">
      <c r="A168" s="20" t="s">
        <v>133</v>
      </c>
      <c r="B168" s="26" t="s">
        <v>234</v>
      </c>
      <c r="C168" s="26" t="s">
        <v>134</v>
      </c>
      <c r="D168" s="26"/>
      <c r="E168" s="170">
        <f>E169</f>
        <v>1780</v>
      </c>
      <c r="F168" s="170">
        <f>F169</f>
        <v>1400.6999999999998</v>
      </c>
      <c r="G168" s="171">
        <f>G169</f>
        <v>1400.6999999999998</v>
      </c>
    </row>
    <row r="169" spans="1:7" ht="45.75" customHeight="1">
      <c r="A169" s="20" t="s">
        <v>6</v>
      </c>
      <c r="B169" s="26" t="s">
        <v>234</v>
      </c>
      <c r="C169" s="26" t="s">
        <v>134</v>
      </c>
      <c r="D169" s="26" t="s">
        <v>7</v>
      </c>
      <c r="E169" s="170">
        <v>1780</v>
      </c>
      <c r="F169" s="170">
        <f>1532.6-131.9</f>
        <v>1400.6999999999998</v>
      </c>
      <c r="G169" s="170">
        <f>1532.6-131.9</f>
        <v>1400.6999999999998</v>
      </c>
    </row>
    <row r="170" spans="1:7" ht="25.5" customHeight="1">
      <c r="A170" s="20" t="s">
        <v>141</v>
      </c>
      <c r="B170" s="26" t="s">
        <v>234</v>
      </c>
      <c r="C170" s="26" t="s">
        <v>142</v>
      </c>
      <c r="D170" s="26"/>
      <c r="E170" s="170">
        <f>E171</f>
        <v>285.4</v>
      </c>
      <c r="F170" s="170">
        <f>F171</f>
        <v>75.2</v>
      </c>
      <c r="G170" s="171">
        <f>G171</f>
        <v>75.2</v>
      </c>
    </row>
    <row r="171" spans="1:7" ht="45.75" customHeight="1">
      <c r="A171" s="5" t="s">
        <v>6</v>
      </c>
      <c r="B171" s="4" t="s">
        <v>234</v>
      </c>
      <c r="C171" s="4" t="s">
        <v>142</v>
      </c>
      <c r="D171" s="4" t="s">
        <v>7</v>
      </c>
      <c r="E171" s="149">
        <v>285.4</v>
      </c>
      <c r="F171" s="149">
        <v>75.2</v>
      </c>
      <c r="G171" s="149">
        <v>75.2</v>
      </c>
    </row>
    <row r="172" spans="1:7" ht="45.75" customHeight="1">
      <c r="A172" s="49" t="s">
        <v>345</v>
      </c>
      <c r="B172" s="64" t="s">
        <v>344</v>
      </c>
      <c r="C172" s="64"/>
      <c r="D172" s="64"/>
      <c r="E172" s="176">
        <f aca="true" t="shared" si="31" ref="E172:G173">E173</f>
        <v>160.9</v>
      </c>
      <c r="F172" s="176">
        <f t="shared" si="31"/>
        <v>0</v>
      </c>
      <c r="G172" s="176">
        <f t="shared" si="31"/>
        <v>0</v>
      </c>
    </row>
    <row r="173" spans="1:7" ht="45.75" customHeight="1">
      <c r="A173" s="20" t="s">
        <v>137</v>
      </c>
      <c r="B173" s="26" t="s">
        <v>344</v>
      </c>
      <c r="C173" s="26" t="s">
        <v>138</v>
      </c>
      <c r="D173" s="26"/>
      <c r="E173" s="170">
        <f t="shared" si="31"/>
        <v>160.9</v>
      </c>
      <c r="F173" s="170">
        <f t="shared" si="31"/>
        <v>0</v>
      </c>
      <c r="G173" s="171">
        <f t="shared" si="31"/>
        <v>0</v>
      </c>
    </row>
    <row r="174" spans="1:7" ht="45.75" customHeight="1">
      <c r="A174" s="20" t="s">
        <v>6</v>
      </c>
      <c r="B174" s="26" t="s">
        <v>344</v>
      </c>
      <c r="C174" s="26" t="s">
        <v>138</v>
      </c>
      <c r="D174" s="26" t="s">
        <v>7</v>
      </c>
      <c r="E174" s="134">
        <v>160.9</v>
      </c>
      <c r="F174" s="134">
        <v>0</v>
      </c>
      <c r="G174" s="135">
        <v>0</v>
      </c>
    </row>
    <row r="175" spans="1:7" ht="27" customHeight="1">
      <c r="A175" s="6" t="s">
        <v>45</v>
      </c>
      <c r="B175" s="7" t="s">
        <v>51</v>
      </c>
      <c r="C175" s="8"/>
      <c r="D175" s="7"/>
      <c r="E175" s="137">
        <f>E176+E179</f>
        <v>2135.7</v>
      </c>
      <c r="F175" s="137">
        <f aca="true" t="shared" si="32" ref="E175:G177">F176</f>
        <v>2089.8</v>
      </c>
      <c r="G175" s="138">
        <f t="shared" si="32"/>
        <v>2089.8</v>
      </c>
    </row>
    <row r="176" spans="1:7" ht="23.25" customHeight="1">
      <c r="A176" s="49" t="s">
        <v>233</v>
      </c>
      <c r="B176" s="64" t="s">
        <v>232</v>
      </c>
      <c r="C176" s="64"/>
      <c r="D176" s="64"/>
      <c r="E176" s="176">
        <f t="shared" si="32"/>
        <v>2103.2</v>
      </c>
      <c r="F176" s="176">
        <f t="shared" si="32"/>
        <v>2089.8</v>
      </c>
      <c r="G176" s="173">
        <f t="shared" si="32"/>
        <v>2089.8</v>
      </c>
    </row>
    <row r="177" spans="1:7" ht="45">
      <c r="A177" s="20" t="s">
        <v>137</v>
      </c>
      <c r="B177" s="26" t="s">
        <v>232</v>
      </c>
      <c r="C177" s="26" t="s">
        <v>138</v>
      </c>
      <c r="D177" s="26"/>
      <c r="E177" s="134">
        <f t="shared" si="32"/>
        <v>2103.2</v>
      </c>
      <c r="F177" s="134">
        <f t="shared" si="32"/>
        <v>2089.8</v>
      </c>
      <c r="G177" s="135">
        <f t="shared" si="32"/>
        <v>2089.8</v>
      </c>
    </row>
    <row r="178" spans="1:7" ht="45">
      <c r="A178" s="5" t="s">
        <v>6</v>
      </c>
      <c r="B178" s="4" t="s">
        <v>232</v>
      </c>
      <c r="C178" s="4" t="s">
        <v>138</v>
      </c>
      <c r="D178" s="4" t="s">
        <v>7</v>
      </c>
      <c r="E178" s="149">
        <v>2103.2</v>
      </c>
      <c r="F178" s="149">
        <f>2036.2+53.6</f>
        <v>2089.8</v>
      </c>
      <c r="G178" s="150">
        <f>2036.2+53.6</f>
        <v>2089.8</v>
      </c>
    </row>
    <row r="179" spans="1:7" ht="30">
      <c r="A179" s="49" t="s">
        <v>345</v>
      </c>
      <c r="B179" s="64" t="s">
        <v>346</v>
      </c>
      <c r="C179" s="64"/>
      <c r="D179" s="64"/>
      <c r="E179" s="176">
        <f aca="true" t="shared" si="33" ref="E179:G180">E180</f>
        <v>32.5</v>
      </c>
      <c r="F179" s="176">
        <f t="shared" si="33"/>
        <v>0</v>
      </c>
      <c r="G179" s="176">
        <f t="shared" si="33"/>
        <v>0</v>
      </c>
    </row>
    <row r="180" spans="1:7" ht="45">
      <c r="A180" s="20" t="s">
        <v>137</v>
      </c>
      <c r="B180" s="26" t="s">
        <v>346</v>
      </c>
      <c r="C180" s="26" t="s">
        <v>138</v>
      </c>
      <c r="D180" s="26"/>
      <c r="E180" s="170">
        <f t="shared" si="33"/>
        <v>32.5</v>
      </c>
      <c r="F180" s="170">
        <f t="shared" si="33"/>
        <v>0</v>
      </c>
      <c r="G180" s="171">
        <f t="shared" si="33"/>
        <v>0</v>
      </c>
    </row>
    <row r="181" spans="1:7" ht="45">
      <c r="A181" s="20" t="s">
        <v>6</v>
      </c>
      <c r="B181" s="26" t="s">
        <v>346</v>
      </c>
      <c r="C181" s="26" t="s">
        <v>138</v>
      </c>
      <c r="D181" s="26" t="s">
        <v>7</v>
      </c>
      <c r="E181" s="134">
        <v>32.5</v>
      </c>
      <c r="F181" s="134">
        <v>0</v>
      </c>
      <c r="G181" s="135">
        <v>0</v>
      </c>
    </row>
    <row r="182" spans="1:7" ht="45.75" customHeight="1">
      <c r="A182" s="6" t="s">
        <v>129</v>
      </c>
      <c r="B182" s="7" t="s">
        <v>127</v>
      </c>
      <c r="C182" s="8"/>
      <c r="D182" s="7"/>
      <c r="E182" s="137">
        <f aca="true" t="shared" si="34" ref="E182:G184">E183</f>
        <v>7</v>
      </c>
      <c r="F182" s="137">
        <f t="shared" si="34"/>
        <v>7</v>
      </c>
      <c r="G182" s="138">
        <f t="shared" si="34"/>
        <v>7</v>
      </c>
    </row>
    <row r="183" spans="1:7" ht="15">
      <c r="A183" s="49" t="s">
        <v>231</v>
      </c>
      <c r="B183" s="64" t="s">
        <v>128</v>
      </c>
      <c r="C183" s="64"/>
      <c r="D183" s="64"/>
      <c r="E183" s="176">
        <f t="shared" si="34"/>
        <v>7</v>
      </c>
      <c r="F183" s="176">
        <f t="shared" si="34"/>
        <v>7</v>
      </c>
      <c r="G183" s="173">
        <f t="shared" si="34"/>
        <v>7</v>
      </c>
    </row>
    <row r="184" spans="1:7" ht="30">
      <c r="A184" s="20" t="s">
        <v>133</v>
      </c>
      <c r="B184" s="26" t="s">
        <v>128</v>
      </c>
      <c r="C184" s="26" t="s">
        <v>134</v>
      </c>
      <c r="D184" s="26"/>
      <c r="E184" s="134">
        <f t="shared" si="34"/>
        <v>7</v>
      </c>
      <c r="F184" s="134">
        <f t="shared" si="34"/>
        <v>7</v>
      </c>
      <c r="G184" s="135">
        <f t="shared" si="34"/>
        <v>7</v>
      </c>
    </row>
    <row r="185" spans="1:7" ht="45">
      <c r="A185" s="5" t="s">
        <v>6</v>
      </c>
      <c r="B185" s="4" t="s">
        <v>128</v>
      </c>
      <c r="C185" s="4" t="s">
        <v>134</v>
      </c>
      <c r="D185" s="4" t="s">
        <v>7</v>
      </c>
      <c r="E185" s="132">
        <v>7</v>
      </c>
      <c r="F185" s="132">
        <v>7</v>
      </c>
      <c r="G185" s="139">
        <v>7</v>
      </c>
    </row>
    <row r="186" spans="1:7" ht="67.5" customHeight="1">
      <c r="A186" s="6" t="s">
        <v>93</v>
      </c>
      <c r="B186" s="7" t="s">
        <v>94</v>
      </c>
      <c r="C186" s="8"/>
      <c r="D186" s="8"/>
      <c r="E186" s="137">
        <f>E187</f>
        <v>23427.4</v>
      </c>
      <c r="F186" s="137">
        <f>F187</f>
        <v>18794.4</v>
      </c>
      <c r="G186" s="137">
        <f>G187</f>
        <v>17794.4</v>
      </c>
    </row>
    <row r="187" spans="1:7" ht="18" customHeight="1">
      <c r="A187" s="96" t="s">
        <v>201</v>
      </c>
      <c r="B187" s="7" t="s">
        <v>219</v>
      </c>
      <c r="C187" s="8"/>
      <c r="D187" s="8"/>
      <c r="E187" s="137">
        <f>E188+E209</f>
        <v>23427.4</v>
      </c>
      <c r="F187" s="137">
        <f>F188+F209</f>
        <v>18794.4</v>
      </c>
      <c r="G187" s="137">
        <f>G188+G209</f>
        <v>17794.4</v>
      </c>
    </row>
    <row r="188" spans="1:7" ht="33.75" customHeight="1">
      <c r="A188" s="6" t="s">
        <v>218</v>
      </c>
      <c r="B188" s="7" t="s">
        <v>220</v>
      </c>
      <c r="C188" s="8"/>
      <c r="D188" s="8"/>
      <c r="E188" s="137">
        <f>E192+E197+E200+E203+E206+E189</f>
        <v>20892.5</v>
      </c>
      <c r="F188" s="137">
        <f>F192+F197+F200+F203+F206+F189</f>
        <v>18794.4</v>
      </c>
      <c r="G188" s="137">
        <f>G192+G197+G200+G203+G206+G189</f>
        <v>17794.4</v>
      </c>
    </row>
    <row r="189" spans="1:7" ht="46.5" customHeight="1">
      <c r="A189" s="49" t="s">
        <v>221</v>
      </c>
      <c r="B189" s="67" t="s">
        <v>222</v>
      </c>
      <c r="C189" s="67"/>
      <c r="D189" s="67"/>
      <c r="E189" s="178">
        <f aca="true" t="shared" si="35" ref="E189:G190">E190</f>
        <v>1585</v>
      </c>
      <c r="F189" s="178">
        <f t="shared" si="35"/>
        <v>0</v>
      </c>
      <c r="G189" s="179">
        <f t="shared" si="35"/>
        <v>0</v>
      </c>
    </row>
    <row r="190" spans="1:7" ht="24.75" customHeight="1">
      <c r="A190" s="20" t="s">
        <v>141</v>
      </c>
      <c r="B190" s="26" t="s">
        <v>222</v>
      </c>
      <c r="C190" s="26" t="s">
        <v>142</v>
      </c>
      <c r="D190" s="26"/>
      <c r="E190" s="134">
        <f t="shared" si="35"/>
        <v>1585</v>
      </c>
      <c r="F190" s="134">
        <f t="shared" si="35"/>
        <v>0</v>
      </c>
      <c r="G190" s="135">
        <f t="shared" si="35"/>
        <v>0</v>
      </c>
    </row>
    <row r="191" spans="1:7" ht="27" customHeight="1">
      <c r="A191" s="5" t="s">
        <v>19</v>
      </c>
      <c r="B191" s="4" t="s">
        <v>222</v>
      </c>
      <c r="C191" s="4" t="s">
        <v>142</v>
      </c>
      <c r="D191" s="4" t="s">
        <v>20</v>
      </c>
      <c r="E191" s="132">
        <f>1249.5+335.5</f>
        <v>1585</v>
      </c>
      <c r="F191" s="132">
        <v>0</v>
      </c>
      <c r="G191" s="139">
        <v>0</v>
      </c>
    </row>
    <row r="192" spans="1:7" ht="15">
      <c r="A192" s="66" t="s">
        <v>95</v>
      </c>
      <c r="B192" s="67" t="s">
        <v>223</v>
      </c>
      <c r="C192" s="67"/>
      <c r="D192" s="67"/>
      <c r="E192" s="132">
        <f>E193+E195</f>
        <v>5096.5</v>
      </c>
      <c r="F192" s="132">
        <f>F193+F195</f>
        <v>4712</v>
      </c>
      <c r="G192" s="139">
        <f>G193+G195</f>
        <v>4712</v>
      </c>
    </row>
    <row r="193" spans="1:7" ht="30">
      <c r="A193" s="20" t="s">
        <v>133</v>
      </c>
      <c r="B193" s="26" t="s">
        <v>223</v>
      </c>
      <c r="C193" s="26" t="s">
        <v>134</v>
      </c>
      <c r="D193" s="26"/>
      <c r="E193" s="132">
        <f>E194</f>
        <v>5074.5</v>
      </c>
      <c r="F193" s="132">
        <f>F194</f>
        <v>4700</v>
      </c>
      <c r="G193" s="139">
        <f>G194</f>
        <v>4700</v>
      </c>
    </row>
    <row r="194" spans="1:7" ht="15">
      <c r="A194" s="5" t="s">
        <v>19</v>
      </c>
      <c r="B194" s="4" t="s">
        <v>223</v>
      </c>
      <c r="C194" s="4" t="s">
        <v>134</v>
      </c>
      <c r="D194" s="4" t="s">
        <v>20</v>
      </c>
      <c r="E194" s="132">
        <v>5074.5</v>
      </c>
      <c r="F194" s="132">
        <v>4700</v>
      </c>
      <c r="G194" s="139">
        <v>4700</v>
      </c>
    </row>
    <row r="195" spans="1:7" ht="15">
      <c r="A195" s="20" t="s">
        <v>141</v>
      </c>
      <c r="B195" s="26" t="s">
        <v>223</v>
      </c>
      <c r="C195" s="26" t="s">
        <v>142</v>
      </c>
      <c r="D195" s="26"/>
      <c r="E195" s="132">
        <f>E196</f>
        <v>22</v>
      </c>
      <c r="F195" s="132">
        <f>F196</f>
        <v>12</v>
      </c>
      <c r="G195" s="139">
        <f>G196</f>
        <v>12</v>
      </c>
    </row>
    <row r="196" spans="1:7" ht="15">
      <c r="A196" s="5" t="s">
        <v>19</v>
      </c>
      <c r="B196" s="4" t="s">
        <v>223</v>
      </c>
      <c r="C196" s="4" t="s">
        <v>142</v>
      </c>
      <c r="D196" s="4" t="s">
        <v>20</v>
      </c>
      <c r="E196" s="132">
        <v>22</v>
      </c>
      <c r="F196" s="132">
        <v>12</v>
      </c>
      <c r="G196" s="139">
        <v>12</v>
      </c>
    </row>
    <row r="197" spans="1:7" ht="15">
      <c r="A197" s="66" t="s">
        <v>96</v>
      </c>
      <c r="B197" s="64" t="s">
        <v>224</v>
      </c>
      <c r="C197" s="64"/>
      <c r="D197" s="64"/>
      <c r="E197" s="132">
        <f aca="true" t="shared" si="36" ref="E197:G198">E198</f>
        <v>197.7</v>
      </c>
      <c r="F197" s="132">
        <f t="shared" si="36"/>
        <v>300</v>
      </c>
      <c r="G197" s="139">
        <f t="shared" si="36"/>
        <v>300</v>
      </c>
    </row>
    <row r="198" spans="1:7" ht="30">
      <c r="A198" s="20" t="s">
        <v>133</v>
      </c>
      <c r="B198" s="26" t="s">
        <v>224</v>
      </c>
      <c r="C198" s="26" t="s">
        <v>134</v>
      </c>
      <c r="D198" s="26"/>
      <c r="E198" s="132">
        <f t="shared" si="36"/>
        <v>197.7</v>
      </c>
      <c r="F198" s="132">
        <f t="shared" si="36"/>
        <v>300</v>
      </c>
      <c r="G198" s="139">
        <f t="shared" si="36"/>
        <v>300</v>
      </c>
    </row>
    <row r="199" spans="1:7" ht="15">
      <c r="A199" s="5" t="s">
        <v>19</v>
      </c>
      <c r="B199" s="4" t="s">
        <v>224</v>
      </c>
      <c r="C199" s="4" t="s">
        <v>134</v>
      </c>
      <c r="D199" s="4" t="s">
        <v>20</v>
      </c>
      <c r="E199" s="132">
        <v>197.7</v>
      </c>
      <c r="F199" s="132">
        <v>300</v>
      </c>
      <c r="G199" s="139">
        <v>300</v>
      </c>
    </row>
    <row r="200" spans="1:7" ht="15">
      <c r="A200" s="66" t="s">
        <v>97</v>
      </c>
      <c r="B200" s="64" t="s">
        <v>225</v>
      </c>
      <c r="C200" s="64"/>
      <c r="D200" s="64"/>
      <c r="E200" s="132">
        <f aca="true" t="shared" si="37" ref="E200:G201">E201</f>
        <v>612.5</v>
      </c>
      <c r="F200" s="132">
        <f t="shared" si="37"/>
        <v>712.4</v>
      </c>
      <c r="G200" s="139">
        <f t="shared" si="37"/>
        <v>712.4</v>
      </c>
    </row>
    <row r="201" spans="1:7" ht="30">
      <c r="A201" s="20" t="s">
        <v>133</v>
      </c>
      <c r="B201" s="26" t="s">
        <v>225</v>
      </c>
      <c r="C201" s="26" t="s">
        <v>134</v>
      </c>
      <c r="D201" s="26"/>
      <c r="E201" s="132">
        <f t="shared" si="37"/>
        <v>612.5</v>
      </c>
      <c r="F201" s="132">
        <f t="shared" si="37"/>
        <v>712.4</v>
      </c>
      <c r="G201" s="139">
        <f t="shared" si="37"/>
        <v>712.4</v>
      </c>
    </row>
    <row r="202" spans="1:7" ht="15">
      <c r="A202" s="5" t="s">
        <v>19</v>
      </c>
      <c r="B202" s="4" t="s">
        <v>225</v>
      </c>
      <c r="C202" s="4" t="s">
        <v>134</v>
      </c>
      <c r="D202" s="4" t="s">
        <v>20</v>
      </c>
      <c r="E202" s="132">
        <v>612.5</v>
      </c>
      <c r="F202" s="132">
        <v>712.4</v>
      </c>
      <c r="G202" s="139">
        <v>712.4</v>
      </c>
    </row>
    <row r="203" spans="1:7" ht="45">
      <c r="A203" s="66" t="s">
        <v>125</v>
      </c>
      <c r="B203" s="64" t="s">
        <v>226</v>
      </c>
      <c r="C203" s="64"/>
      <c r="D203" s="64"/>
      <c r="E203" s="132">
        <f aca="true" t="shared" si="38" ref="E203:G204">E204</f>
        <v>12254.5</v>
      </c>
      <c r="F203" s="132">
        <f t="shared" si="38"/>
        <v>12270</v>
      </c>
      <c r="G203" s="139">
        <f t="shared" si="38"/>
        <v>11270</v>
      </c>
    </row>
    <row r="204" spans="1:7" ht="30">
      <c r="A204" s="68" t="s">
        <v>133</v>
      </c>
      <c r="B204" s="26" t="s">
        <v>226</v>
      </c>
      <c r="C204" s="26" t="s">
        <v>134</v>
      </c>
      <c r="D204" s="26"/>
      <c r="E204" s="132">
        <f t="shared" si="38"/>
        <v>12254.5</v>
      </c>
      <c r="F204" s="132">
        <f t="shared" si="38"/>
        <v>12270</v>
      </c>
      <c r="G204" s="139">
        <f t="shared" si="38"/>
        <v>11270</v>
      </c>
    </row>
    <row r="205" spans="1:7" ht="15">
      <c r="A205" s="69" t="s">
        <v>19</v>
      </c>
      <c r="B205" s="4" t="s">
        <v>226</v>
      </c>
      <c r="C205" s="4" t="s">
        <v>134</v>
      </c>
      <c r="D205" s="4" t="s">
        <v>20</v>
      </c>
      <c r="E205" s="132">
        <v>12254.5</v>
      </c>
      <c r="F205" s="132">
        <v>12270</v>
      </c>
      <c r="G205" s="139">
        <v>11270</v>
      </c>
    </row>
    <row r="206" spans="1:7" ht="15">
      <c r="A206" s="70" t="s">
        <v>98</v>
      </c>
      <c r="B206" s="64" t="s">
        <v>227</v>
      </c>
      <c r="C206" s="64"/>
      <c r="D206" s="64"/>
      <c r="E206" s="132">
        <f aca="true" t="shared" si="39" ref="E206:G207">E207</f>
        <v>1146.3</v>
      </c>
      <c r="F206" s="132">
        <f t="shared" si="39"/>
        <v>800</v>
      </c>
      <c r="G206" s="139">
        <f t="shared" si="39"/>
        <v>800</v>
      </c>
    </row>
    <row r="207" spans="1:7" ht="30">
      <c r="A207" s="68" t="s">
        <v>133</v>
      </c>
      <c r="B207" s="26" t="s">
        <v>227</v>
      </c>
      <c r="C207" s="26" t="s">
        <v>134</v>
      </c>
      <c r="D207" s="26"/>
      <c r="E207" s="132">
        <f t="shared" si="39"/>
        <v>1146.3</v>
      </c>
      <c r="F207" s="132">
        <f t="shared" si="39"/>
        <v>800</v>
      </c>
      <c r="G207" s="139">
        <f t="shared" si="39"/>
        <v>800</v>
      </c>
    </row>
    <row r="208" spans="1:7" ht="15">
      <c r="A208" s="69" t="s">
        <v>19</v>
      </c>
      <c r="B208" s="4" t="s">
        <v>227</v>
      </c>
      <c r="C208" s="4" t="s">
        <v>134</v>
      </c>
      <c r="D208" s="4" t="s">
        <v>20</v>
      </c>
      <c r="E208" s="132">
        <v>1146.3</v>
      </c>
      <c r="F208" s="132">
        <v>800</v>
      </c>
      <c r="G208" s="139">
        <v>800</v>
      </c>
    </row>
    <row r="209" spans="1:7" ht="30.75">
      <c r="A209" s="42" t="s">
        <v>230</v>
      </c>
      <c r="B209" s="7" t="s">
        <v>228</v>
      </c>
      <c r="C209" s="8"/>
      <c r="D209" s="8"/>
      <c r="E209" s="137">
        <f aca="true" t="shared" si="40" ref="E209:G211">E210</f>
        <v>2534.9</v>
      </c>
      <c r="F209" s="137">
        <f t="shared" si="40"/>
        <v>0</v>
      </c>
      <c r="G209" s="138">
        <f t="shared" si="40"/>
        <v>0</v>
      </c>
    </row>
    <row r="210" spans="1:7" ht="15">
      <c r="A210" s="66" t="s">
        <v>166</v>
      </c>
      <c r="B210" s="67" t="s">
        <v>229</v>
      </c>
      <c r="C210" s="67"/>
      <c r="D210" s="67"/>
      <c r="E210" s="178">
        <f t="shared" si="40"/>
        <v>2534.9</v>
      </c>
      <c r="F210" s="178">
        <f t="shared" si="40"/>
        <v>0</v>
      </c>
      <c r="G210" s="179">
        <f t="shared" si="40"/>
        <v>0</v>
      </c>
    </row>
    <row r="211" spans="1:7" ht="30">
      <c r="A211" s="20" t="s">
        <v>133</v>
      </c>
      <c r="B211" s="26" t="s">
        <v>229</v>
      </c>
      <c r="C211" s="26" t="s">
        <v>134</v>
      </c>
      <c r="D211" s="26"/>
      <c r="E211" s="134">
        <f t="shared" si="40"/>
        <v>2534.9</v>
      </c>
      <c r="F211" s="134">
        <f t="shared" si="40"/>
        <v>0</v>
      </c>
      <c r="G211" s="135">
        <f t="shared" si="40"/>
        <v>0</v>
      </c>
    </row>
    <row r="212" spans="1:7" ht="15">
      <c r="A212" s="5" t="s">
        <v>165</v>
      </c>
      <c r="B212" s="4" t="s">
        <v>229</v>
      </c>
      <c r="C212" s="4" t="s">
        <v>134</v>
      </c>
      <c r="D212" s="4" t="s">
        <v>164</v>
      </c>
      <c r="E212" s="132">
        <v>2534.9</v>
      </c>
      <c r="F212" s="132">
        <v>0</v>
      </c>
      <c r="G212" s="139">
        <v>0</v>
      </c>
    </row>
    <row r="213" spans="1:7" ht="63">
      <c r="A213" s="105" t="s">
        <v>179</v>
      </c>
      <c r="B213" s="43" t="s">
        <v>180</v>
      </c>
      <c r="C213" s="27"/>
      <c r="D213" s="43"/>
      <c r="E213" s="180">
        <f aca="true" t="shared" si="41" ref="E213:G214">E214</f>
        <v>0</v>
      </c>
      <c r="F213" s="180">
        <f t="shared" si="41"/>
        <v>0</v>
      </c>
      <c r="G213" s="181">
        <f t="shared" si="41"/>
        <v>5051</v>
      </c>
    </row>
    <row r="214" spans="1:7" ht="15.75">
      <c r="A214" s="105" t="s">
        <v>216</v>
      </c>
      <c r="B214" s="43" t="s">
        <v>181</v>
      </c>
      <c r="C214" s="28"/>
      <c r="D214" s="2"/>
      <c r="E214" s="124">
        <f t="shared" si="41"/>
        <v>0</v>
      </c>
      <c r="F214" s="124">
        <f t="shared" si="41"/>
        <v>0</v>
      </c>
      <c r="G214" s="165">
        <f t="shared" si="41"/>
        <v>5051</v>
      </c>
    </row>
    <row r="215" spans="1:7" ht="31.5">
      <c r="A215" s="106" t="s">
        <v>182</v>
      </c>
      <c r="B215" s="43" t="s">
        <v>183</v>
      </c>
      <c r="C215" s="44"/>
      <c r="D215" s="45"/>
      <c r="E215" s="158">
        <f>E219</f>
        <v>0</v>
      </c>
      <c r="F215" s="158">
        <f>F219</f>
        <v>0</v>
      </c>
      <c r="G215" s="158">
        <f>G219+G216</f>
        <v>5051</v>
      </c>
    </row>
    <row r="216" spans="1:7" ht="30">
      <c r="A216" s="107" t="s">
        <v>217</v>
      </c>
      <c r="B216" s="24" t="s">
        <v>339</v>
      </c>
      <c r="C216" s="24"/>
      <c r="D216" s="25"/>
      <c r="E216" s="129">
        <f aca="true" t="shared" si="42" ref="E216:G217">E217</f>
        <v>0</v>
      </c>
      <c r="F216" s="129">
        <f t="shared" si="42"/>
        <v>0</v>
      </c>
      <c r="G216" s="130">
        <f t="shared" si="42"/>
        <v>5000.5</v>
      </c>
    </row>
    <row r="217" spans="1:7" ht="30">
      <c r="A217" s="54" t="s">
        <v>143</v>
      </c>
      <c r="B217" s="26" t="s">
        <v>339</v>
      </c>
      <c r="C217" s="21" t="s">
        <v>144</v>
      </c>
      <c r="D217" s="21"/>
      <c r="E217" s="134">
        <f t="shared" si="42"/>
        <v>0</v>
      </c>
      <c r="F217" s="134">
        <f t="shared" si="42"/>
        <v>0</v>
      </c>
      <c r="G217" s="135">
        <f t="shared" si="42"/>
        <v>5000.5</v>
      </c>
    </row>
    <row r="218" spans="1:7" ht="15">
      <c r="A218" s="5" t="s">
        <v>15</v>
      </c>
      <c r="B218" s="4" t="s">
        <v>339</v>
      </c>
      <c r="C218" s="3" t="s">
        <v>144</v>
      </c>
      <c r="D218" s="3" t="s">
        <v>16</v>
      </c>
      <c r="E218" s="132">
        <v>0</v>
      </c>
      <c r="F218" s="139">
        <v>0</v>
      </c>
      <c r="G218" s="139">
        <v>5000.5</v>
      </c>
    </row>
    <row r="219" spans="1:7" ht="30">
      <c r="A219" s="107" t="s">
        <v>217</v>
      </c>
      <c r="B219" s="24" t="s">
        <v>184</v>
      </c>
      <c r="C219" s="24"/>
      <c r="D219" s="25"/>
      <c r="E219" s="129">
        <f aca="true" t="shared" si="43" ref="E219:G220">E220</f>
        <v>0</v>
      </c>
      <c r="F219" s="129">
        <f t="shared" si="43"/>
        <v>0</v>
      </c>
      <c r="G219" s="130">
        <f t="shared" si="43"/>
        <v>50.5</v>
      </c>
    </row>
    <row r="220" spans="1:7" ht="30">
      <c r="A220" s="54" t="s">
        <v>143</v>
      </c>
      <c r="B220" s="26" t="s">
        <v>184</v>
      </c>
      <c r="C220" s="21" t="s">
        <v>144</v>
      </c>
      <c r="D220" s="21"/>
      <c r="E220" s="134">
        <f t="shared" si="43"/>
        <v>0</v>
      </c>
      <c r="F220" s="134">
        <f t="shared" si="43"/>
        <v>0</v>
      </c>
      <c r="G220" s="135">
        <f t="shared" si="43"/>
        <v>50.5</v>
      </c>
    </row>
    <row r="221" spans="1:7" ht="15">
      <c r="A221" s="5" t="s">
        <v>15</v>
      </c>
      <c r="B221" s="4" t="s">
        <v>184</v>
      </c>
      <c r="C221" s="3" t="s">
        <v>144</v>
      </c>
      <c r="D221" s="3" t="s">
        <v>16</v>
      </c>
      <c r="E221" s="132">
        <v>0</v>
      </c>
      <c r="F221" s="139">
        <v>0</v>
      </c>
      <c r="G221" s="139">
        <v>50.5</v>
      </c>
    </row>
    <row r="222" spans="1:7" ht="60">
      <c r="A222" s="71" t="s">
        <v>324</v>
      </c>
      <c r="B222" s="43" t="s">
        <v>120</v>
      </c>
      <c r="C222" s="27"/>
      <c r="D222" s="43"/>
      <c r="E222" s="180">
        <f>E229+E237+E223</f>
        <v>4861</v>
      </c>
      <c r="F222" s="180">
        <f>F229+F237</f>
        <v>2531.4</v>
      </c>
      <c r="G222" s="180">
        <f>G229+G237</f>
        <v>3847.2</v>
      </c>
    </row>
    <row r="223" spans="1:7" ht="15">
      <c r="A223" s="112" t="s">
        <v>216</v>
      </c>
      <c r="B223" s="43" t="s">
        <v>350</v>
      </c>
      <c r="C223" s="27"/>
      <c r="D223" s="43"/>
      <c r="E223" s="180">
        <f>E224</f>
        <v>217</v>
      </c>
      <c r="F223" s="180">
        <f>F224</f>
        <v>0</v>
      </c>
      <c r="G223" s="180">
        <f>G224</f>
        <v>0</v>
      </c>
    </row>
    <row r="224" spans="1:7" ht="30">
      <c r="A224" s="113" t="s">
        <v>353</v>
      </c>
      <c r="B224" s="2" t="s">
        <v>351</v>
      </c>
      <c r="C224" s="28"/>
      <c r="D224" s="2"/>
      <c r="E224" s="124">
        <f>E225+E228</f>
        <v>217</v>
      </c>
      <c r="F224" s="124">
        <f aca="true" t="shared" si="44" ref="E224:G226">F225</f>
        <v>0</v>
      </c>
      <c r="G224" s="165">
        <f t="shared" si="44"/>
        <v>0</v>
      </c>
    </row>
    <row r="225" spans="1:7" ht="30">
      <c r="A225" s="114" t="s">
        <v>354</v>
      </c>
      <c r="B225" s="24" t="s">
        <v>352</v>
      </c>
      <c r="C225" s="24"/>
      <c r="D225" s="25"/>
      <c r="E225" s="129">
        <f t="shared" si="44"/>
        <v>217</v>
      </c>
      <c r="F225" s="129">
        <f t="shared" si="44"/>
        <v>0</v>
      </c>
      <c r="G225" s="130">
        <f t="shared" si="44"/>
        <v>0</v>
      </c>
    </row>
    <row r="226" spans="1:7" ht="30">
      <c r="A226" s="20" t="s">
        <v>133</v>
      </c>
      <c r="B226" s="26" t="s">
        <v>352</v>
      </c>
      <c r="C226" s="21" t="s">
        <v>134</v>
      </c>
      <c r="D226" s="21"/>
      <c r="E226" s="134">
        <f t="shared" si="44"/>
        <v>217</v>
      </c>
      <c r="F226" s="134">
        <f t="shared" si="44"/>
        <v>0</v>
      </c>
      <c r="G226" s="135">
        <f t="shared" si="44"/>
        <v>0</v>
      </c>
    </row>
    <row r="227" spans="1:7" ht="15">
      <c r="A227" s="5" t="s">
        <v>17</v>
      </c>
      <c r="B227" s="4" t="s">
        <v>352</v>
      </c>
      <c r="C227" s="3" t="s">
        <v>134</v>
      </c>
      <c r="D227" s="3" t="s">
        <v>18</v>
      </c>
      <c r="E227" s="132">
        <v>217</v>
      </c>
      <c r="F227" s="139">
        <v>0</v>
      </c>
      <c r="G227" s="139">
        <v>0</v>
      </c>
    </row>
    <row r="228" spans="1:7" ht="15">
      <c r="A228" s="71"/>
      <c r="B228" s="43"/>
      <c r="C228" s="27"/>
      <c r="D228" s="43"/>
      <c r="E228" s="180"/>
      <c r="F228" s="180"/>
      <c r="G228" s="180"/>
    </row>
    <row r="229" spans="1:7" ht="15">
      <c r="A229" s="96" t="s">
        <v>201</v>
      </c>
      <c r="B229" s="43" t="s">
        <v>203</v>
      </c>
      <c r="C229" s="27"/>
      <c r="D229" s="43"/>
      <c r="E229" s="180">
        <f>E230</f>
        <v>4644</v>
      </c>
      <c r="F229" s="180">
        <f>F230</f>
        <v>800</v>
      </c>
      <c r="G229" s="180">
        <f>G230</f>
        <v>800</v>
      </c>
    </row>
    <row r="230" spans="1:7" ht="30">
      <c r="A230" s="95" t="s">
        <v>206</v>
      </c>
      <c r="B230" s="2" t="s">
        <v>204</v>
      </c>
      <c r="C230" s="28"/>
      <c r="D230" s="2"/>
      <c r="E230" s="124">
        <f>E231+E234</f>
        <v>4644</v>
      </c>
      <c r="F230" s="124">
        <f aca="true" t="shared" si="45" ref="E230:G235">F231</f>
        <v>800</v>
      </c>
      <c r="G230" s="165">
        <f t="shared" si="45"/>
        <v>800</v>
      </c>
    </row>
    <row r="231" spans="1:7" ht="30">
      <c r="A231" s="49" t="s">
        <v>207</v>
      </c>
      <c r="B231" s="24" t="s">
        <v>205</v>
      </c>
      <c r="C231" s="24"/>
      <c r="D231" s="25"/>
      <c r="E231" s="129">
        <f t="shared" si="45"/>
        <v>0</v>
      </c>
      <c r="F231" s="129">
        <f t="shared" si="45"/>
        <v>800</v>
      </c>
      <c r="G231" s="130">
        <f t="shared" si="45"/>
        <v>800</v>
      </c>
    </row>
    <row r="232" spans="1:7" ht="30">
      <c r="A232" s="20" t="s">
        <v>133</v>
      </c>
      <c r="B232" s="26" t="s">
        <v>205</v>
      </c>
      <c r="C232" s="21" t="s">
        <v>134</v>
      </c>
      <c r="D232" s="21"/>
      <c r="E232" s="134">
        <f t="shared" si="45"/>
        <v>0</v>
      </c>
      <c r="F232" s="134">
        <f t="shared" si="45"/>
        <v>800</v>
      </c>
      <c r="G232" s="135">
        <f t="shared" si="45"/>
        <v>800</v>
      </c>
    </row>
    <row r="233" spans="1:7" ht="15">
      <c r="A233" s="5" t="s">
        <v>17</v>
      </c>
      <c r="B233" s="4" t="s">
        <v>205</v>
      </c>
      <c r="C233" s="3" t="s">
        <v>134</v>
      </c>
      <c r="D233" s="3" t="s">
        <v>18</v>
      </c>
      <c r="E233" s="132">
        <v>0</v>
      </c>
      <c r="F233" s="139">
        <v>800</v>
      </c>
      <c r="G233" s="139">
        <v>800</v>
      </c>
    </row>
    <row r="234" spans="1:7" ht="30">
      <c r="A234" s="49" t="s">
        <v>341</v>
      </c>
      <c r="B234" s="24" t="s">
        <v>340</v>
      </c>
      <c r="C234" s="24"/>
      <c r="D234" s="25"/>
      <c r="E234" s="129">
        <f t="shared" si="45"/>
        <v>4644</v>
      </c>
      <c r="F234" s="129">
        <f t="shared" si="45"/>
        <v>0</v>
      </c>
      <c r="G234" s="130">
        <f t="shared" si="45"/>
        <v>0</v>
      </c>
    </row>
    <row r="235" spans="1:7" ht="30">
      <c r="A235" s="20" t="s">
        <v>133</v>
      </c>
      <c r="B235" s="26" t="s">
        <v>340</v>
      </c>
      <c r="C235" s="21" t="s">
        <v>134</v>
      </c>
      <c r="D235" s="21"/>
      <c r="E235" s="134">
        <f t="shared" si="45"/>
        <v>4644</v>
      </c>
      <c r="F235" s="134">
        <f t="shared" si="45"/>
        <v>0</v>
      </c>
      <c r="G235" s="135">
        <f t="shared" si="45"/>
        <v>0</v>
      </c>
    </row>
    <row r="236" spans="1:7" ht="15">
      <c r="A236" s="5" t="s">
        <v>17</v>
      </c>
      <c r="B236" s="4" t="s">
        <v>340</v>
      </c>
      <c r="C236" s="3" t="s">
        <v>134</v>
      </c>
      <c r="D236" s="3" t="s">
        <v>18</v>
      </c>
      <c r="E236" s="132">
        <v>4644</v>
      </c>
      <c r="F236" s="139">
        <v>0</v>
      </c>
      <c r="G236" s="139">
        <v>0</v>
      </c>
    </row>
    <row r="237" spans="1:7" ht="15">
      <c r="A237" s="96" t="s">
        <v>209</v>
      </c>
      <c r="B237" s="43" t="s">
        <v>208</v>
      </c>
      <c r="C237" s="27"/>
      <c r="D237" s="43"/>
      <c r="E237" s="180">
        <f>E238+E242</f>
        <v>0</v>
      </c>
      <c r="F237" s="180">
        <f>F238+F242</f>
        <v>1731.4</v>
      </c>
      <c r="G237" s="180">
        <f>G238+G242</f>
        <v>3047.2</v>
      </c>
    </row>
    <row r="238" spans="1:7" ht="45">
      <c r="A238" s="95" t="s">
        <v>212</v>
      </c>
      <c r="B238" s="2" t="s">
        <v>210</v>
      </c>
      <c r="C238" s="28"/>
      <c r="D238" s="2"/>
      <c r="E238" s="124">
        <f aca="true" t="shared" si="46" ref="E238:G240">E239</f>
        <v>0</v>
      </c>
      <c r="F238" s="124">
        <f t="shared" si="46"/>
        <v>1231.4</v>
      </c>
      <c r="G238" s="165">
        <f t="shared" si="46"/>
        <v>1847.2</v>
      </c>
    </row>
    <row r="239" spans="1:7" ht="30">
      <c r="A239" s="49" t="s">
        <v>161</v>
      </c>
      <c r="B239" s="24" t="s">
        <v>211</v>
      </c>
      <c r="C239" s="24"/>
      <c r="D239" s="25"/>
      <c r="E239" s="129">
        <f t="shared" si="46"/>
        <v>0</v>
      </c>
      <c r="F239" s="129">
        <f t="shared" si="46"/>
        <v>1231.4</v>
      </c>
      <c r="G239" s="130">
        <f t="shared" si="46"/>
        <v>1847.2</v>
      </c>
    </row>
    <row r="240" spans="1:7" ht="30">
      <c r="A240" s="20" t="s">
        <v>133</v>
      </c>
      <c r="B240" s="26" t="s">
        <v>211</v>
      </c>
      <c r="C240" s="21" t="s">
        <v>134</v>
      </c>
      <c r="D240" s="21"/>
      <c r="E240" s="134">
        <f t="shared" si="46"/>
        <v>0</v>
      </c>
      <c r="F240" s="134">
        <f t="shared" si="46"/>
        <v>1231.4</v>
      </c>
      <c r="G240" s="135">
        <f t="shared" si="46"/>
        <v>1847.2</v>
      </c>
    </row>
    <row r="241" spans="1:7" ht="15">
      <c r="A241" s="5" t="s">
        <v>17</v>
      </c>
      <c r="B241" s="4" t="s">
        <v>211</v>
      </c>
      <c r="C241" s="3" t="s">
        <v>134</v>
      </c>
      <c r="D241" s="3" t="s">
        <v>18</v>
      </c>
      <c r="E241" s="132">
        <v>0</v>
      </c>
      <c r="F241" s="132">
        <v>1231.4</v>
      </c>
      <c r="G241" s="139">
        <v>1847.2</v>
      </c>
    </row>
    <row r="242" spans="1:7" ht="45">
      <c r="A242" s="95" t="s">
        <v>215</v>
      </c>
      <c r="B242" s="2" t="s">
        <v>213</v>
      </c>
      <c r="C242" s="28"/>
      <c r="D242" s="2"/>
      <c r="E242" s="124">
        <f aca="true" t="shared" si="47" ref="E242:G244">E243</f>
        <v>0</v>
      </c>
      <c r="F242" s="124">
        <f t="shared" si="47"/>
        <v>500</v>
      </c>
      <c r="G242" s="165">
        <f t="shared" si="47"/>
        <v>1200</v>
      </c>
    </row>
    <row r="243" spans="1:7" ht="45">
      <c r="A243" s="49" t="s">
        <v>185</v>
      </c>
      <c r="B243" s="24" t="s">
        <v>214</v>
      </c>
      <c r="C243" s="24"/>
      <c r="D243" s="25"/>
      <c r="E243" s="129">
        <f t="shared" si="47"/>
        <v>0</v>
      </c>
      <c r="F243" s="129">
        <f t="shared" si="47"/>
        <v>500</v>
      </c>
      <c r="G243" s="130">
        <f t="shared" si="47"/>
        <v>1200</v>
      </c>
    </row>
    <row r="244" spans="1:7" ht="37.5" customHeight="1">
      <c r="A244" s="20" t="s">
        <v>143</v>
      </c>
      <c r="B244" s="26" t="s">
        <v>214</v>
      </c>
      <c r="C244" s="21" t="s">
        <v>144</v>
      </c>
      <c r="D244" s="21"/>
      <c r="E244" s="134">
        <f t="shared" si="47"/>
        <v>0</v>
      </c>
      <c r="F244" s="134">
        <f t="shared" si="47"/>
        <v>500</v>
      </c>
      <c r="G244" s="135">
        <f t="shared" si="47"/>
        <v>1200</v>
      </c>
    </row>
    <row r="245" spans="1:7" ht="26.25" customHeight="1">
      <c r="A245" s="5" t="s">
        <v>17</v>
      </c>
      <c r="B245" s="4" t="s">
        <v>214</v>
      </c>
      <c r="C245" s="3" t="s">
        <v>144</v>
      </c>
      <c r="D245" s="3" t="s">
        <v>18</v>
      </c>
      <c r="E245" s="132">
        <v>0</v>
      </c>
      <c r="F245" s="132">
        <v>500</v>
      </c>
      <c r="G245" s="139">
        <v>1200</v>
      </c>
    </row>
    <row r="246" spans="1:7" ht="66" customHeight="1">
      <c r="A246" s="72" t="s">
        <v>103</v>
      </c>
      <c r="B246" s="43" t="s">
        <v>102</v>
      </c>
      <c r="C246" s="27"/>
      <c r="D246" s="43"/>
      <c r="E246" s="180">
        <f>E248</f>
        <v>13453.400000000001</v>
      </c>
      <c r="F246" s="180">
        <f>F248</f>
        <v>13878.400000000001</v>
      </c>
      <c r="G246" s="181">
        <f>G248</f>
        <v>13878.400000000001</v>
      </c>
    </row>
    <row r="247" spans="1:7" ht="24" customHeight="1">
      <c r="A247" s="72" t="s">
        <v>201</v>
      </c>
      <c r="B247" s="43" t="s">
        <v>199</v>
      </c>
      <c r="C247" s="27"/>
      <c r="D247" s="43"/>
      <c r="E247" s="180"/>
      <c r="F247" s="180"/>
      <c r="G247" s="181"/>
    </row>
    <row r="248" spans="1:7" ht="39" customHeight="1">
      <c r="A248" s="42" t="s">
        <v>321</v>
      </c>
      <c r="B248" s="2" t="s">
        <v>200</v>
      </c>
      <c r="C248" s="28"/>
      <c r="D248" s="2"/>
      <c r="E248" s="124">
        <f>E249</f>
        <v>13453.400000000001</v>
      </c>
      <c r="F248" s="124">
        <f>F249</f>
        <v>13878.400000000001</v>
      </c>
      <c r="G248" s="165">
        <f>G249</f>
        <v>13878.400000000001</v>
      </c>
    </row>
    <row r="249" spans="1:7" ht="26.25" customHeight="1">
      <c r="A249" s="73" t="s">
        <v>202</v>
      </c>
      <c r="B249" s="33" t="s">
        <v>198</v>
      </c>
      <c r="C249" s="29"/>
      <c r="D249" s="30"/>
      <c r="E249" s="182">
        <f>E250+E252+E254</f>
        <v>13453.400000000001</v>
      </c>
      <c r="F249" s="182">
        <f>F250+F252+F254</f>
        <v>13878.400000000001</v>
      </c>
      <c r="G249" s="183">
        <f>G250+G252+G254</f>
        <v>13878.400000000001</v>
      </c>
    </row>
    <row r="250" spans="1:7" ht="46.5" customHeight="1">
      <c r="A250" s="60" t="s">
        <v>137</v>
      </c>
      <c r="B250" s="33" t="s">
        <v>198</v>
      </c>
      <c r="C250" s="33" t="s">
        <v>138</v>
      </c>
      <c r="D250" s="33"/>
      <c r="E250" s="129">
        <f>E251</f>
        <v>10266</v>
      </c>
      <c r="F250" s="129">
        <f>F251</f>
        <v>10199.2</v>
      </c>
      <c r="G250" s="130">
        <f>G251</f>
        <v>10199.2</v>
      </c>
    </row>
    <row r="251" spans="1:7" ht="23.25" customHeight="1">
      <c r="A251" s="5" t="s">
        <v>28</v>
      </c>
      <c r="B251" s="3" t="s">
        <v>198</v>
      </c>
      <c r="C251" s="3" t="s">
        <v>138</v>
      </c>
      <c r="D251" s="3" t="s">
        <v>29</v>
      </c>
      <c r="E251" s="132">
        <v>10266</v>
      </c>
      <c r="F251" s="132">
        <v>10199.2</v>
      </c>
      <c r="G251" s="132">
        <v>10199.2</v>
      </c>
    </row>
    <row r="252" spans="1:7" ht="29.25" customHeight="1">
      <c r="A252" s="60" t="s">
        <v>133</v>
      </c>
      <c r="B252" s="33" t="s">
        <v>198</v>
      </c>
      <c r="C252" s="33" t="s">
        <v>134</v>
      </c>
      <c r="D252" s="33"/>
      <c r="E252" s="129">
        <f>E253</f>
        <v>3037.2</v>
      </c>
      <c r="F252" s="129">
        <f>F253</f>
        <v>3497.7</v>
      </c>
      <c r="G252" s="130">
        <f>G253</f>
        <v>3497.7</v>
      </c>
    </row>
    <row r="253" spans="1:7" ht="23.25" customHeight="1">
      <c r="A253" s="5" t="s">
        <v>28</v>
      </c>
      <c r="B253" s="3" t="s">
        <v>198</v>
      </c>
      <c r="C253" s="3" t="s">
        <v>134</v>
      </c>
      <c r="D253" s="3" t="s">
        <v>29</v>
      </c>
      <c r="E253" s="132">
        <v>3037.2</v>
      </c>
      <c r="F253" s="132">
        <v>3497.7</v>
      </c>
      <c r="G253" s="132">
        <v>3497.7</v>
      </c>
    </row>
    <row r="254" spans="1:7" ht="15">
      <c r="A254" s="20" t="s">
        <v>141</v>
      </c>
      <c r="B254" s="33" t="s">
        <v>198</v>
      </c>
      <c r="C254" s="33" t="s">
        <v>142</v>
      </c>
      <c r="D254" s="33"/>
      <c r="E254" s="152">
        <f>E255</f>
        <v>150.2</v>
      </c>
      <c r="F254" s="152">
        <f>F255</f>
        <v>181.5</v>
      </c>
      <c r="G254" s="153">
        <f>G255</f>
        <v>181.5</v>
      </c>
    </row>
    <row r="255" spans="1:7" ht="15">
      <c r="A255" s="5" t="s">
        <v>28</v>
      </c>
      <c r="B255" s="3" t="s">
        <v>198</v>
      </c>
      <c r="C255" s="3" t="s">
        <v>142</v>
      </c>
      <c r="D255" s="3" t="s">
        <v>29</v>
      </c>
      <c r="E255" s="132">
        <v>150.2</v>
      </c>
      <c r="F255" s="132">
        <v>181.5</v>
      </c>
      <c r="G255" s="132">
        <v>181.5</v>
      </c>
    </row>
    <row r="256" spans="1:7" ht="15.75">
      <c r="A256" s="6" t="s">
        <v>46</v>
      </c>
      <c r="B256" s="2" t="s">
        <v>52</v>
      </c>
      <c r="C256" s="48"/>
      <c r="D256" s="32"/>
      <c r="E256" s="184">
        <f>E257</f>
        <v>20775.000000000007</v>
      </c>
      <c r="F256" s="184">
        <f>F257</f>
        <v>12431.2</v>
      </c>
      <c r="G256" s="185">
        <f>G257</f>
        <v>11840.5</v>
      </c>
    </row>
    <row r="257" spans="1:7" ht="15.75">
      <c r="A257" s="74" t="s">
        <v>47</v>
      </c>
      <c r="B257" s="2" t="s">
        <v>53</v>
      </c>
      <c r="C257" s="8"/>
      <c r="D257" s="7"/>
      <c r="E257" s="137">
        <f>E285+E258+E261+E264+E267+E270+E273+E276+E282+E294+E297+E303+E306+E309+E318+E323+E331+E337+E345+E348+E351+E356+E359+E315+E279+E334+E312+E300+E291+E326+E342+E288</f>
        <v>20775.000000000007</v>
      </c>
      <c r="F257" s="137">
        <f>F285+F258+F261+F264+F267+F270+F273+F276+F282+F294+F297+F303+F306+F309+F318+F323+F331+F337+F345+F348+F351+F356+F359+F315+F279+F334+F312+F300+F291+F326</f>
        <v>12431.2</v>
      </c>
      <c r="G257" s="137">
        <f>G285+G258+G261+G264+G267+G270+G273+G276+G282+G294+G297+G303+G306+G309+G318+G323+G331+G337+G345+G348+G351+G356+G359+G315+G279+G334+G312+G300+G291+G326</f>
        <v>11840.5</v>
      </c>
    </row>
    <row r="258" spans="1:7" ht="15">
      <c r="A258" s="49" t="s">
        <v>74</v>
      </c>
      <c r="B258" s="67" t="s">
        <v>54</v>
      </c>
      <c r="C258" s="67"/>
      <c r="D258" s="67"/>
      <c r="E258" s="186">
        <f aca="true" t="shared" si="48" ref="E258:G259">E259</f>
        <v>2647.9</v>
      </c>
      <c r="F258" s="186">
        <f t="shared" si="48"/>
        <v>3065.9</v>
      </c>
      <c r="G258" s="187">
        <f t="shared" si="48"/>
        <v>3065.9</v>
      </c>
    </row>
    <row r="259" spans="1:7" ht="15">
      <c r="A259" s="20" t="s">
        <v>139</v>
      </c>
      <c r="B259" s="75" t="s">
        <v>54</v>
      </c>
      <c r="C259" s="21" t="s">
        <v>140</v>
      </c>
      <c r="D259" s="75"/>
      <c r="E259" s="188">
        <f t="shared" si="48"/>
        <v>2647.9</v>
      </c>
      <c r="F259" s="188">
        <f t="shared" si="48"/>
        <v>3065.9</v>
      </c>
      <c r="G259" s="189">
        <f t="shared" si="48"/>
        <v>3065.9</v>
      </c>
    </row>
    <row r="260" spans="1:7" ht="15">
      <c r="A260" s="5" t="s">
        <v>25</v>
      </c>
      <c r="B260" s="76" t="s">
        <v>54</v>
      </c>
      <c r="C260" s="3" t="s">
        <v>140</v>
      </c>
      <c r="D260" s="76" t="s">
        <v>26</v>
      </c>
      <c r="E260" s="132">
        <v>2647.9</v>
      </c>
      <c r="F260" s="132">
        <v>3065.9</v>
      </c>
      <c r="G260" s="132">
        <v>3065.9</v>
      </c>
    </row>
    <row r="261" spans="1:7" ht="45">
      <c r="A261" s="77" t="s">
        <v>101</v>
      </c>
      <c r="B261" s="64" t="s">
        <v>99</v>
      </c>
      <c r="C261" s="64"/>
      <c r="D261" s="64"/>
      <c r="E261" s="132">
        <f aca="true" t="shared" si="49" ref="E261:G262">E262</f>
        <v>169.4</v>
      </c>
      <c r="F261" s="176">
        <f t="shared" si="49"/>
        <v>169.4</v>
      </c>
      <c r="G261" s="173">
        <f t="shared" si="49"/>
        <v>169.4</v>
      </c>
    </row>
    <row r="262" spans="1:7" ht="15">
      <c r="A262" s="20" t="s">
        <v>141</v>
      </c>
      <c r="B262" s="26" t="s">
        <v>99</v>
      </c>
      <c r="C262" s="26" t="s">
        <v>142</v>
      </c>
      <c r="D262" s="26"/>
      <c r="E262" s="134">
        <f t="shared" si="49"/>
        <v>169.4</v>
      </c>
      <c r="F262" s="134">
        <f t="shared" si="49"/>
        <v>169.4</v>
      </c>
      <c r="G262" s="135">
        <f t="shared" si="49"/>
        <v>169.4</v>
      </c>
    </row>
    <row r="263" spans="1:7" ht="15">
      <c r="A263" s="5" t="s">
        <v>109</v>
      </c>
      <c r="B263" s="4" t="s">
        <v>99</v>
      </c>
      <c r="C263" s="4" t="s">
        <v>142</v>
      </c>
      <c r="D263" s="4" t="s">
        <v>100</v>
      </c>
      <c r="E263" s="132">
        <v>169.4</v>
      </c>
      <c r="F263" s="132">
        <v>169.4</v>
      </c>
      <c r="G263" s="132">
        <v>169.4</v>
      </c>
    </row>
    <row r="264" spans="1:7" ht="30">
      <c r="A264" s="77" t="s">
        <v>91</v>
      </c>
      <c r="B264" s="64" t="s">
        <v>55</v>
      </c>
      <c r="C264" s="64"/>
      <c r="D264" s="64"/>
      <c r="E264" s="176">
        <f aca="true" t="shared" si="50" ref="E264:G265">E265</f>
        <v>3143.9</v>
      </c>
      <c r="F264" s="176">
        <f t="shared" si="50"/>
        <v>0</v>
      </c>
      <c r="G264" s="173">
        <f t="shared" si="50"/>
        <v>0</v>
      </c>
    </row>
    <row r="265" spans="1:7" ht="15">
      <c r="A265" s="20" t="s">
        <v>141</v>
      </c>
      <c r="B265" s="26" t="s">
        <v>55</v>
      </c>
      <c r="C265" s="26" t="s">
        <v>142</v>
      </c>
      <c r="D265" s="26"/>
      <c r="E265" s="134">
        <f t="shared" si="50"/>
        <v>3143.9</v>
      </c>
      <c r="F265" s="134">
        <f t="shared" si="50"/>
        <v>0</v>
      </c>
      <c r="G265" s="135">
        <f t="shared" si="50"/>
        <v>0</v>
      </c>
    </row>
    <row r="266" spans="1:7" ht="15">
      <c r="A266" s="5" t="s">
        <v>17</v>
      </c>
      <c r="B266" s="4" t="s">
        <v>55</v>
      </c>
      <c r="C266" s="4" t="s">
        <v>142</v>
      </c>
      <c r="D266" s="4" t="s">
        <v>18</v>
      </c>
      <c r="E266" s="190">
        <v>3143.9</v>
      </c>
      <c r="F266" s="190">
        <v>0</v>
      </c>
      <c r="G266" s="191">
        <v>0</v>
      </c>
    </row>
    <row r="267" spans="1:7" ht="23.25" customHeight="1">
      <c r="A267" s="49" t="s">
        <v>117</v>
      </c>
      <c r="B267" s="64" t="s">
        <v>56</v>
      </c>
      <c r="C267" s="64"/>
      <c r="D267" s="64"/>
      <c r="E267" s="176">
        <f aca="true" t="shared" si="51" ref="E267:G268">E268</f>
        <v>360</v>
      </c>
      <c r="F267" s="176">
        <f t="shared" si="51"/>
        <v>30</v>
      </c>
      <c r="G267" s="173">
        <f t="shared" si="51"/>
        <v>30</v>
      </c>
    </row>
    <row r="268" spans="1:7" ht="23.25" customHeight="1">
      <c r="A268" s="20" t="s">
        <v>146</v>
      </c>
      <c r="B268" s="26" t="s">
        <v>56</v>
      </c>
      <c r="C268" s="26" t="s">
        <v>145</v>
      </c>
      <c r="D268" s="26"/>
      <c r="E268" s="134">
        <f t="shared" si="51"/>
        <v>360</v>
      </c>
      <c r="F268" s="134">
        <f t="shared" si="51"/>
        <v>30</v>
      </c>
      <c r="G268" s="135">
        <f t="shared" si="51"/>
        <v>30</v>
      </c>
    </row>
    <row r="269" spans="1:7" ht="23.25" customHeight="1">
      <c r="A269" s="5" t="s">
        <v>33</v>
      </c>
      <c r="B269" s="4" t="s">
        <v>56</v>
      </c>
      <c r="C269" s="4" t="s">
        <v>145</v>
      </c>
      <c r="D269" s="4" t="s">
        <v>32</v>
      </c>
      <c r="E269" s="132">
        <v>360</v>
      </c>
      <c r="F269" s="132">
        <v>30</v>
      </c>
      <c r="G269" s="139">
        <v>30</v>
      </c>
    </row>
    <row r="270" spans="1:7" ht="30">
      <c r="A270" s="78" t="s">
        <v>85</v>
      </c>
      <c r="B270" s="79" t="s">
        <v>57</v>
      </c>
      <c r="C270" s="80"/>
      <c r="D270" s="80"/>
      <c r="E270" s="192">
        <f aca="true" t="shared" si="52" ref="E270:G271">E271</f>
        <v>250</v>
      </c>
      <c r="F270" s="192">
        <f t="shared" si="52"/>
        <v>300</v>
      </c>
      <c r="G270" s="193">
        <f t="shared" si="52"/>
        <v>300</v>
      </c>
    </row>
    <row r="271" spans="1:7" ht="15">
      <c r="A271" s="20" t="s">
        <v>139</v>
      </c>
      <c r="B271" s="26" t="s">
        <v>57</v>
      </c>
      <c r="C271" s="26" t="s">
        <v>140</v>
      </c>
      <c r="D271" s="21"/>
      <c r="E271" s="170">
        <f t="shared" si="52"/>
        <v>250</v>
      </c>
      <c r="F271" s="170">
        <f t="shared" si="52"/>
        <v>300</v>
      </c>
      <c r="G271" s="171">
        <f t="shared" si="52"/>
        <v>300</v>
      </c>
    </row>
    <row r="272" spans="1:7" ht="15">
      <c r="A272" s="5" t="s">
        <v>10</v>
      </c>
      <c r="B272" s="4" t="s">
        <v>57</v>
      </c>
      <c r="C272" s="4" t="s">
        <v>140</v>
      </c>
      <c r="D272" s="3" t="s">
        <v>36</v>
      </c>
      <c r="E272" s="149">
        <v>250</v>
      </c>
      <c r="F272" s="149">
        <f>150+150</f>
        <v>300</v>
      </c>
      <c r="G272" s="150">
        <f>150+150</f>
        <v>300</v>
      </c>
    </row>
    <row r="273" spans="1:7" ht="45">
      <c r="A273" s="78" t="s">
        <v>107</v>
      </c>
      <c r="B273" s="79" t="s">
        <v>106</v>
      </c>
      <c r="C273" s="80"/>
      <c r="D273" s="80"/>
      <c r="E273" s="192">
        <f aca="true" t="shared" si="53" ref="E273:G274">E274</f>
        <v>5.8</v>
      </c>
      <c r="F273" s="192">
        <f t="shared" si="53"/>
        <v>92</v>
      </c>
      <c r="G273" s="193">
        <f t="shared" si="53"/>
        <v>92</v>
      </c>
    </row>
    <row r="274" spans="1:7" ht="15">
      <c r="A274" s="20" t="s">
        <v>139</v>
      </c>
      <c r="B274" s="26" t="s">
        <v>106</v>
      </c>
      <c r="C274" s="26" t="s">
        <v>140</v>
      </c>
      <c r="D274" s="21"/>
      <c r="E274" s="170">
        <f t="shared" si="53"/>
        <v>5.8</v>
      </c>
      <c r="F274" s="170">
        <f t="shared" si="53"/>
        <v>92</v>
      </c>
      <c r="G274" s="171">
        <f t="shared" si="53"/>
        <v>92</v>
      </c>
    </row>
    <row r="275" spans="1:7" ht="15">
      <c r="A275" s="5" t="s">
        <v>10</v>
      </c>
      <c r="B275" s="4" t="s">
        <v>106</v>
      </c>
      <c r="C275" s="4" t="s">
        <v>140</v>
      </c>
      <c r="D275" s="3" t="s">
        <v>36</v>
      </c>
      <c r="E275" s="149">
        <v>5.8</v>
      </c>
      <c r="F275" s="149">
        <v>92</v>
      </c>
      <c r="G275" s="150">
        <v>92</v>
      </c>
    </row>
    <row r="276" spans="1:7" ht="15">
      <c r="A276" s="78" t="s">
        <v>84</v>
      </c>
      <c r="B276" s="79" t="s">
        <v>58</v>
      </c>
      <c r="C276" s="80"/>
      <c r="D276" s="80"/>
      <c r="E276" s="192">
        <f aca="true" t="shared" si="54" ref="E276:G277">E277</f>
        <v>251.3</v>
      </c>
      <c r="F276" s="192">
        <f t="shared" si="54"/>
        <v>160.5</v>
      </c>
      <c r="G276" s="193">
        <f t="shared" si="54"/>
        <v>0</v>
      </c>
    </row>
    <row r="277" spans="1:7" ht="15">
      <c r="A277" s="20" t="s">
        <v>141</v>
      </c>
      <c r="B277" s="26" t="s">
        <v>58</v>
      </c>
      <c r="C277" s="26" t="s">
        <v>142</v>
      </c>
      <c r="D277" s="21"/>
      <c r="E277" s="170">
        <f t="shared" si="54"/>
        <v>251.3</v>
      </c>
      <c r="F277" s="170">
        <f t="shared" si="54"/>
        <v>160.5</v>
      </c>
      <c r="G277" s="171">
        <f t="shared" si="54"/>
        <v>0</v>
      </c>
    </row>
    <row r="278" spans="1:7" ht="15">
      <c r="A278" s="5" t="s">
        <v>9</v>
      </c>
      <c r="B278" s="4" t="s">
        <v>58</v>
      </c>
      <c r="C278" s="4" t="s">
        <v>142</v>
      </c>
      <c r="D278" s="3" t="s">
        <v>8</v>
      </c>
      <c r="E278" s="149">
        <v>251.3</v>
      </c>
      <c r="F278" s="149">
        <v>160.5</v>
      </c>
      <c r="G278" s="150">
        <v>0</v>
      </c>
    </row>
    <row r="279" spans="1:7" ht="15">
      <c r="A279" s="78" t="s">
        <v>158</v>
      </c>
      <c r="B279" s="79" t="s">
        <v>157</v>
      </c>
      <c r="C279" s="80"/>
      <c r="D279" s="80"/>
      <c r="E279" s="192">
        <f aca="true" t="shared" si="55" ref="E279:G280">E280</f>
        <v>0</v>
      </c>
      <c r="F279" s="192">
        <f t="shared" si="55"/>
        <v>838.9</v>
      </c>
      <c r="G279" s="193">
        <f t="shared" si="55"/>
        <v>500</v>
      </c>
    </row>
    <row r="280" spans="1:7" ht="30">
      <c r="A280" s="20" t="s">
        <v>133</v>
      </c>
      <c r="B280" s="26" t="s">
        <v>157</v>
      </c>
      <c r="C280" s="26" t="s">
        <v>134</v>
      </c>
      <c r="D280" s="21"/>
      <c r="E280" s="170">
        <f t="shared" si="55"/>
        <v>0</v>
      </c>
      <c r="F280" s="170">
        <f t="shared" si="55"/>
        <v>838.9</v>
      </c>
      <c r="G280" s="171">
        <f t="shared" si="55"/>
        <v>500</v>
      </c>
    </row>
    <row r="281" spans="1:7" ht="15">
      <c r="A281" s="5" t="s">
        <v>10</v>
      </c>
      <c r="B281" s="4" t="s">
        <v>157</v>
      </c>
      <c r="C281" s="4" t="s">
        <v>134</v>
      </c>
      <c r="D281" s="3" t="s">
        <v>36</v>
      </c>
      <c r="E281" s="170">
        <v>0</v>
      </c>
      <c r="F281" s="170">
        <v>838.9</v>
      </c>
      <c r="G281" s="171">
        <v>500</v>
      </c>
    </row>
    <row r="282" spans="1:7" ht="15">
      <c r="A282" s="78" t="s">
        <v>86</v>
      </c>
      <c r="B282" s="79" t="s">
        <v>59</v>
      </c>
      <c r="C282" s="80"/>
      <c r="D282" s="80"/>
      <c r="E282" s="192">
        <f aca="true" t="shared" si="56" ref="E282:G283">E283</f>
        <v>194.2</v>
      </c>
      <c r="F282" s="192">
        <f t="shared" si="56"/>
        <v>182.4</v>
      </c>
      <c r="G282" s="193">
        <f t="shared" si="56"/>
        <v>182.4</v>
      </c>
    </row>
    <row r="283" spans="1:7" ht="30">
      <c r="A283" s="20" t="s">
        <v>133</v>
      </c>
      <c r="B283" s="26" t="s">
        <v>59</v>
      </c>
      <c r="C283" s="26" t="s">
        <v>134</v>
      </c>
      <c r="D283" s="21"/>
      <c r="E283" s="170">
        <f t="shared" si="56"/>
        <v>194.2</v>
      </c>
      <c r="F283" s="170">
        <f t="shared" si="56"/>
        <v>182.4</v>
      </c>
      <c r="G283" s="171">
        <f t="shared" si="56"/>
        <v>182.4</v>
      </c>
    </row>
    <row r="284" spans="1:7" ht="15">
      <c r="A284" s="5" t="s">
        <v>10</v>
      </c>
      <c r="B284" s="4" t="s">
        <v>59</v>
      </c>
      <c r="C284" s="4" t="s">
        <v>134</v>
      </c>
      <c r="D284" s="3" t="s">
        <v>36</v>
      </c>
      <c r="E284" s="149">
        <v>194.2</v>
      </c>
      <c r="F284" s="149">
        <v>182.4</v>
      </c>
      <c r="G284" s="149">
        <v>182.4</v>
      </c>
    </row>
    <row r="285" spans="1:7" ht="30">
      <c r="A285" s="78" t="s">
        <v>194</v>
      </c>
      <c r="B285" s="26" t="s">
        <v>195</v>
      </c>
      <c r="C285" s="8"/>
      <c r="D285" s="28"/>
      <c r="E285" s="194">
        <f aca="true" t="shared" si="57" ref="E285:G286">E286</f>
        <v>995</v>
      </c>
      <c r="F285" s="194">
        <f t="shared" si="57"/>
        <v>0</v>
      </c>
      <c r="G285" s="195">
        <f t="shared" si="57"/>
        <v>0</v>
      </c>
    </row>
    <row r="286" spans="1:7" ht="15">
      <c r="A286" s="5" t="s">
        <v>141</v>
      </c>
      <c r="B286" s="4" t="s">
        <v>195</v>
      </c>
      <c r="C286" s="4" t="s">
        <v>142</v>
      </c>
      <c r="D286" s="3"/>
      <c r="E286" s="194">
        <f t="shared" si="57"/>
        <v>995</v>
      </c>
      <c r="F286" s="194">
        <f t="shared" si="57"/>
        <v>0</v>
      </c>
      <c r="G286" s="195">
        <f t="shared" si="57"/>
        <v>0</v>
      </c>
    </row>
    <row r="287" spans="1:7" ht="15">
      <c r="A287" s="92" t="s">
        <v>193</v>
      </c>
      <c r="B287" s="48" t="s">
        <v>195</v>
      </c>
      <c r="C287" s="48" t="s">
        <v>142</v>
      </c>
      <c r="D287" s="44" t="s">
        <v>192</v>
      </c>
      <c r="E287" s="196">
        <v>995</v>
      </c>
      <c r="F287" s="197">
        <v>0</v>
      </c>
      <c r="G287" s="198">
        <v>0</v>
      </c>
    </row>
    <row r="288" spans="1:7" ht="30">
      <c r="A288" s="91" t="s">
        <v>348</v>
      </c>
      <c r="B288" s="26" t="s">
        <v>347</v>
      </c>
      <c r="C288" s="26"/>
      <c r="D288" s="21"/>
      <c r="E288" s="170">
        <f aca="true" t="shared" si="58" ref="E288:G289">E289</f>
        <v>660.4</v>
      </c>
      <c r="F288" s="170">
        <f t="shared" si="58"/>
        <v>0</v>
      </c>
      <c r="G288" s="171">
        <f t="shared" si="58"/>
        <v>0</v>
      </c>
    </row>
    <row r="289" spans="1:7" ht="30">
      <c r="A289" s="20" t="s">
        <v>133</v>
      </c>
      <c r="B289" s="26" t="s">
        <v>347</v>
      </c>
      <c r="C289" s="26" t="s">
        <v>134</v>
      </c>
      <c r="D289" s="21"/>
      <c r="E289" s="170">
        <f t="shared" si="58"/>
        <v>660.4</v>
      </c>
      <c r="F289" s="170">
        <f t="shared" si="58"/>
        <v>0</v>
      </c>
      <c r="G289" s="171">
        <f t="shared" si="58"/>
        <v>0</v>
      </c>
    </row>
    <row r="290" spans="1:7" ht="15">
      <c r="A290" s="5" t="s">
        <v>10</v>
      </c>
      <c r="B290" s="4" t="s">
        <v>347</v>
      </c>
      <c r="C290" s="4" t="s">
        <v>134</v>
      </c>
      <c r="D290" s="3" t="s">
        <v>36</v>
      </c>
      <c r="E290" s="149">
        <v>660.4</v>
      </c>
      <c r="F290" s="149">
        <v>0</v>
      </c>
      <c r="G290" s="149">
        <v>0</v>
      </c>
    </row>
    <row r="291" spans="1:7" ht="45">
      <c r="A291" s="91" t="s">
        <v>186</v>
      </c>
      <c r="B291" s="26" t="s">
        <v>187</v>
      </c>
      <c r="C291" s="26"/>
      <c r="D291" s="21"/>
      <c r="E291" s="170">
        <f aca="true" t="shared" si="59" ref="E291:G292">E292</f>
        <v>48.8</v>
      </c>
      <c r="F291" s="170">
        <f t="shared" si="59"/>
        <v>50</v>
      </c>
      <c r="G291" s="171">
        <f t="shared" si="59"/>
        <v>50</v>
      </c>
    </row>
    <row r="292" spans="1:7" ht="30">
      <c r="A292" s="20" t="s">
        <v>133</v>
      </c>
      <c r="B292" s="26" t="s">
        <v>187</v>
      </c>
      <c r="C292" s="26" t="s">
        <v>134</v>
      </c>
      <c r="D292" s="21"/>
      <c r="E292" s="170">
        <f t="shared" si="59"/>
        <v>48.8</v>
      </c>
      <c r="F292" s="170">
        <f t="shared" si="59"/>
        <v>50</v>
      </c>
      <c r="G292" s="171">
        <f t="shared" si="59"/>
        <v>50</v>
      </c>
    </row>
    <row r="293" spans="1:7" ht="15">
      <c r="A293" s="5" t="s">
        <v>188</v>
      </c>
      <c r="B293" s="4" t="s">
        <v>187</v>
      </c>
      <c r="C293" s="4" t="s">
        <v>134</v>
      </c>
      <c r="D293" s="3" t="s">
        <v>189</v>
      </c>
      <c r="E293" s="149">
        <v>48.8</v>
      </c>
      <c r="F293" s="149">
        <v>50</v>
      </c>
      <c r="G293" s="149">
        <v>50</v>
      </c>
    </row>
    <row r="294" spans="1:7" ht="30">
      <c r="A294" s="81" t="s">
        <v>87</v>
      </c>
      <c r="B294" s="79" t="s">
        <v>60</v>
      </c>
      <c r="C294" s="79"/>
      <c r="D294" s="79"/>
      <c r="E294" s="199">
        <f aca="true" t="shared" si="60" ref="E294:G295">E295</f>
        <v>380.3</v>
      </c>
      <c r="F294" s="199">
        <f t="shared" si="60"/>
        <v>381.70000000000005</v>
      </c>
      <c r="G294" s="200">
        <f t="shared" si="60"/>
        <v>381.70000000000005</v>
      </c>
    </row>
    <row r="295" spans="1:7" ht="32.25" customHeight="1">
      <c r="A295" s="20" t="s">
        <v>133</v>
      </c>
      <c r="B295" s="26" t="s">
        <v>60</v>
      </c>
      <c r="C295" s="26" t="s">
        <v>134</v>
      </c>
      <c r="D295" s="21"/>
      <c r="E295" s="134">
        <f t="shared" si="60"/>
        <v>380.3</v>
      </c>
      <c r="F295" s="134">
        <f t="shared" si="60"/>
        <v>381.70000000000005</v>
      </c>
      <c r="G295" s="135">
        <f t="shared" si="60"/>
        <v>381.70000000000005</v>
      </c>
    </row>
    <row r="296" spans="1:7" ht="26.25" customHeight="1">
      <c r="A296" s="5" t="s">
        <v>10</v>
      </c>
      <c r="B296" s="4" t="s">
        <v>60</v>
      </c>
      <c r="C296" s="4" t="s">
        <v>134</v>
      </c>
      <c r="D296" s="3" t="s">
        <v>36</v>
      </c>
      <c r="E296" s="194">
        <v>380.3</v>
      </c>
      <c r="F296" s="194">
        <f>381.6+0.1</f>
        <v>381.70000000000005</v>
      </c>
      <c r="G296" s="195">
        <f>381.6+0.1</f>
        <v>381.70000000000005</v>
      </c>
    </row>
    <row r="297" spans="1:7" ht="45">
      <c r="A297" s="78" t="s">
        <v>88</v>
      </c>
      <c r="B297" s="79" t="s">
        <v>61</v>
      </c>
      <c r="C297" s="80"/>
      <c r="D297" s="80"/>
      <c r="E297" s="192">
        <f aca="true" t="shared" si="61" ref="E297:G298">E298</f>
        <v>167</v>
      </c>
      <c r="F297" s="192">
        <f t="shared" si="61"/>
        <v>200</v>
      </c>
      <c r="G297" s="193">
        <f t="shared" si="61"/>
        <v>200</v>
      </c>
    </row>
    <row r="298" spans="1:7" ht="30">
      <c r="A298" s="20" t="s">
        <v>133</v>
      </c>
      <c r="B298" s="26" t="s">
        <v>61</v>
      </c>
      <c r="C298" s="26" t="s">
        <v>134</v>
      </c>
      <c r="D298" s="21"/>
      <c r="E298" s="134">
        <f t="shared" si="61"/>
        <v>167</v>
      </c>
      <c r="F298" s="134">
        <f t="shared" si="61"/>
        <v>200</v>
      </c>
      <c r="G298" s="135">
        <f t="shared" si="61"/>
        <v>200</v>
      </c>
    </row>
    <row r="299" spans="1:7" ht="15">
      <c r="A299" s="5" t="s">
        <v>10</v>
      </c>
      <c r="B299" s="4" t="s">
        <v>61</v>
      </c>
      <c r="C299" s="4" t="s">
        <v>134</v>
      </c>
      <c r="D299" s="3" t="s">
        <v>36</v>
      </c>
      <c r="E299" s="132">
        <v>167</v>
      </c>
      <c r="F299" s="132">
        <v>200</v>
      </c>
      <c r="G299" s="132">
        <v>200</v>
      </c>
    </row>
    <row r="300" spans="1:7" ht="15">
      <c r="A300" s="60" t="s">
        <v>168</v>
      </c>
      <c r="B300" s="64" t="s">
        <v>167</v>
      </c>
      <c r="C300" s="24"/>
      <c r="D300" s="33"/>
      <c r="E300" s="176">
        <f aca="true" t="shared" si="62" ref="E300:G301">E301</f>
        <v>30</v>
      </c>
      <c r="F300" s="176">
        <f t="shared" si="62"/>
        <v>500</v>
      </c>
      <c r="G300" s="173">
        <f t="shared" si="62"/>
        <v>500</v>
      </c>
    </row>
    <row r="301" spans="1:7" ht="30">
      <c r="A301" s="20" t="s">
        <v>133</v>
      </c>
      <c r="B301" s="82" t="s">
        <v>167</v>
      </c>
      <c r="C301" s="26" t="s">
        <v>134</v>
      </c>
      <c r="D301" s="26"/>
      <c r="E301" s="134">
        <f t="shared" si="62"/>
        <v>30</v>
      </c>
      <c r="F301" s="134">
        <f t="shared" si="62"/>
        <v>500</v>
      </c>
      <c r="G301" s="135">
        <f t="shared" si="62"/>
        <v>500</v>
      </c>
    </row>
    <row r="302" spans="1:7" ht="15">
      <c r="A302" s="5" t="s">
        <v>10</v>
      </c>
      <c r="B302" s="83" t="s">
        <v>167</v>
      </c>
      <c r="C302" s="4" t="s">
        <v>134</v>
      </c>
      <c r="D302" s="4" t="s">
        <v>14</v>
      </c>
      <c r="E302" s="132">
        <v>30</v>
      </c>
      <c r="F302" s="132">
        <v>500</v>
      </c>
      <c r="G302" s="132">
        <v>500</v>
      </c>
    </row>
    <row r="303" spans="1:7" ht="15">
      <c r="A303" s="49" t="s">
        <v>90</v>
      </c>
      <c r="B303" s="64" t="s">
        <v>62</v>
      </c>
      <c r="C303" s="64"/>
      <c r="D303" s="64"/>
      <c r="E303" s="176">
        <f aca="true" t="shared" si="63" ref="E303:G304">E304</f>
        <v>1142.5</v>
      </c>
      <c r="F303" s="176">
        <f t="shared" si="63"/>
        <v>550</v>
      </c>
      <c r="G303" s="173">
        <f t="shared" si="63"/>
        <v>550</v>
      </c>
    </row>
    <row r="304" spans="1:7" ht="30">
      <c r="A304" s="20" t="s">
        <v>133</v>
      </c>
      <c r="B304" s="26" t="s">
        <v>62</v>
      </c>
      <c r="C304" s="26" t="s">
        <v>134</v>
      </c>
      <c r="D304" s="26"/>
      <c r="E304" s="134">
        <f t="shared" si="63"/>
        <v>1142.5</v>
      </c>
      <c r="F304" s="134">
        <f t="shared" si="63"/>
        <v>550</v>
      </c>
      <c r="G304" s="135">
        <f t="shared" si="63"/>
        <v>550</v>
      </c>
    </row>
    <row r="305" spans="1:7" ht="15">
      <c r="A305" s="5" t="s">
        <v>13</v>
      </c>
      <c r="B305" s="4" t="s">
        <v>62</v>
      </c>
      <c r="C305" s="4" t="s">
        <v>134</v>
      </c>
      <c r="D305" s="4" t="s">
        <v>14</v>
      </c>
      <c r="E305" s="132">
        <v>1142.5</v>
      </c>
      <c r="F305" s="132">
        <v>550</v>
      </c>
      <c r="G305" s="132">
        <v>550</v>
      </c>
    </row>
    <row r="306" spans="1:7" ht="30">
      <c r="A306" s="78" t="s">
        <v>123</v>
      </c>
      <c r="B306" s="79" t="s">
        <v>63</v>
      </c>
      <c r="C306" s="80"/>
      <c r="D306" s="80"/>
      <c r="E306" s="192">
        <f aca="true" t="shared" si="64" ref="E306:G307">E307</f>
        <v>1995</v>
      </c>
      <c r="F306" s="192">
        <f t="shared" si="64"/>
        <v>900</v>
      </c>
      <c r="G306" s="193">
        <f t="shared" si="64"/>
        <v>900</v>
      </c>
    </row>
    <row r="307" spans="1:7" ht="30">
      <c r="A307" s="20" t="s">
        <v>133</v>
      </c>
      <c r="B307" s="26" t="s">
        <v>63</v>
      </c>
      <c r="C307" s="26" t="s">
        <v>134</v>
      </c>
      <c r="D307" s="21"/>
      <c r="E307" s="170">
        <f t="shared" si="64"/>
        <v>1995</v>
      </c>
      <c r="F307" s="170">
        <f t="shared" si="64"/>
        <v>900</v>
      </c>
      <c r="G307" s="171">
        <f t="shared" si="64"/>
        <v>900</v>
      </c>
    </row>
    <row r="308" spans="1:7" ht="15">
      <c r="A308" s="5" t="s">
        <v>10</v>
      </c>
      <c r="B308" s="4" t="s">
        <v>63</v>
      </c>
      <c r="C308" s="4" t="s">
        <v>134</v>
      </c>
      <c r="D308" s="3" t="s">
        <v>36</v>
      </c>
      <c r="E308" s="149">
        <v>1995</v>
      </c>
      <c r="F308" s="149">
        <v>900</v>
      </c>
      <c r="G308" s="150">
        <v>900</v>
      </c>
    </row>
    <row r="309" spans="1:7" ht="30">
      <c r="A309" s="78" t="s">
        <v>170</v>
      </c>
      <c r="B309" s="80" t="s">
        <v>169</v>
      </c>
      <c r="C309" s="80"/>
      <c r="D309" s="80"/>
      <c r="E309" s="192">
        <f aca="true" t="shared" si="65" ref="E309:G310">E310</f>
        <v>0</v>
      </c>
      <c r="F309" s="192">
        <f t="shared" si="65"/>
        <v>160</v>
      </c>
      <c r="G309" s="193">
        <f t="shared" si="65"/>
        <v>160</v>
      </c>
    </row>
    <row r="310" spans="1:7" ht="30">
      <c r="A310" s="36" t="s">
        <v>133</v>
      </c>
      <c r="B310" s="85" t="s">
        <v>169</v>
      </c>
      <c r="C310" s="37" t="s">
        <v>134</v>
      </c>
      <c r="D310" s="38"/>
      <c r="E310" s="170">
        <f t="shared" si="65"/>
        <v>0</v>
      </c>
      <c r="F310" s="170">
        <f t="shared" si="65"/>
        <v>160</v>
      </c>
      <c r="G310" s="171">
        <f t="shared" si="65"/>
        <v>160</v>
      </c>
    </row>
    <row r="311" spans="1:7" ht="30">
      <c r="A311" s="39" t="s">
        <v>175</v>
      </c>
      <c r="B311" s="86" t="s">
        <v>169</v>
      </c>
      <c r="C311" s="40" t="s">
        <v>134</v>
      </c>
      <c r="D311" s="41" t="s">
        <v>12</v>
      </c>
      <c r="E311" s="149">
        <v>0</v>
      </c>
      <c r="F311" s="149">
        <v>160</v>
      </c>
      <c r="G311" s="150">
        <v>160</v>
      </c>
    </row>
    <row r="312" spans="1:7" ht="15">
      <c r="A312" s="78" t="s">
        <v>163</v>
      </c>
      <c r="B312" s="65" t="s">
        <v>162</v>
      </c>
      <c r="C312" s="80"/>
      <c r="D312" s="80"/>
      <c r="E312" s="192">
        <f aca="true" t="shared" si="66" ref="E312:G313">E313</f>
        <v>179</v>
      </c>
      <c r="F312" s="192">
        <f t="shared" si="66"/>
        <v>300</v>
      </c>
      <c r="G312" s="193">
        <f t="shared" si="66"/>
        <v>0</v>
      </c>
    </row>
    <row r="313" spans="1:7" ht="30">
      <c r="A313" s="20" t="s">
        <v>133</v>
      </c>
      <c r="B313" s="18" t="s">
        <v>162</v>
      </c>
      <c r="C313" s="26" t="s">
        <v>134</v>
      </c>
      <c r="D313" s="21"/>
      <c r="E313" s="170">
        <f t="shared" si="66"/>
        <v>179</v>
      </c>
      <c r="F313" s="170">
        <f t="shared" si="66"/>
        <v>300</v>
      </c>
      <c r="G313" s="171">
        <f t="shared" si="66"/>
        <v>0</v>
      </c>
    </row>
    <row r="314" spans="1:7" ht="15">
      <c r="A314" s="5" t="s">
        <v>21</v>
      </c>
      <c r="B314" s="4" t="s">
        <v>162</v>
      </c>
      <c r="C314" s="4" t="s">
        <v>134</v>
      </c>
      <c r="D314" s="3" t="s">
        <v>31</v>
      </c>
      <c r="E314" s="149">
        <f>100+79</f>
        <v>179</v>
      </c>
      <c r="F314" s="149">
        <v>300</v>
      </c>
      <c r="G314" s="150">
        <v>0</v>
      </c>
    </row>
    <row r="315" spans="1:7" ht="45">
      <c r="A315" s="78" t="s">
        <v>155</v>
      </c>
      <c r="B315" s="79" t="s">
        <v>152</v>
      </c>
      <c r="C315" s="80"/>
      <c r="D315" s="80"/>
      <c r="E315" s="192">
        <f aca="true" t="shared" si="67" ref="E315:G316">E316</f>
        <v>22</v>
      </c>
      <c r="F315" s="192">
        <f t="shared" si="67"/>
        <v>126.8</v>
      </c>
      <c r="G315" s="193">
        <f t="shared" si="67"/>
        <v>65.3</v>
      </c>
    </row>
    <row r="316" spans="1:7" ht="30">
      <c r="A316" s="20" t="s">
        <v>133</v>
      </c>
      <c r="B316" s="26" t="s">
        <v>152</v>
      </c>
      <c r="C316" s="26" t="s">
        <v>134</v>
      </c>
      <c r="D316" s="21"/>
      <c r="E316" s="170">
        <f t="shared" si="67"/>
        <v>22</v>
      </c>
      <c r="F316" s="170">
        <f t="shared" si="67"/>
        <v>126.8</v>
      </c>
      <c r="G316" s="171">
        <f t="shared" si="67"/>
        <v>65.3</v>
      </c>
    </row>
    <row r="317" spans="1:7" ht="30">
      <c r="A317" s="5" t="s">
        <v>154</v>
      </c>
      <c r="B317" s="4" t="s">
        <v>152</v>
      </c>
      <c r="C317" s="4" t="s">
        <v>134</v>
      </c>
      <c r="D317" s="3" t="s">
        <v>153</v>
      </c>
      <c r="E317" s="149">
        <v>22</v>
      </c>
      <c r="F317" s="149">
        <v>126.8</v>
      </c>
      <c r="G317" s="149">
        <v>65.3</v>
      </c>
    </row>
    <row r="318" spans="1:7" ht="15">
      <c r="A318" s="49" t="s">
        <v>92</v>
      </c>
      <c r="B318" s="64" t="s">
        <v>64</v>
      </c>
      <c r="C318" s="64"/>
      <c r="D318" s="64"/>
      <c r="E318" s="176">
        <f>E319+E321</f>
        <v>208.2</v>
      </c>
      <c r="F318" s="176">
        <f aca="true" t="shared" si="68" ref="E318:G321">F319</f>
        <v>100</v>
      </c>
      <c r="G318" s="173">
        <f t="shared" si="68"/>
        <v>49.5</v>
      </c>
    </row>
    <row r="319" spans="1:7" ht="30">
      <c r="A319" s="20" t="s">
        <v>133</v>
      </c>
      <c r="B319" s="21" t="s">
        <v>64</v>
      </c>
      <c r="C319" s="21" t="s">
        <v>134</v>
      </c>
      <c r="D319" s="21"/>
      <c r="E319" s="170">
        <f t="shared" si="68"/>
        <v>174.5</v>
      </c>
      <c r="F319" s="170">
        <f t="shared" si="68"/>
        <v>100</v>
      </c>
      <c r="G319" s="171">
        <f t="shared" si="68"/>
        <v>49.5</v>
      </c>
    </row>
    <row r="320" spans="1:7" ht="15">
      <c r="A320" s="20" t="s">
        <v>15</v>
      </c>
      <c r="B320" s="21" t="s">
        <v>64</v>
      </c>
      <c r="C320" s="21" t="s">
        <v>134</v>
      </c>
      <c r="D320" s="21" t="s">
        <v>16</v>
      </c>
      <c r="E320" s="170">
        <v>174.5</v>
      </c>
      <c r="F320" s="170">
        <v>100</v>
      </c>
      <c r="G320" s="170">
        <v>49.5</v>
      </c>
    </row>
    <row r="321" spans="1:7" ht="15">
      <c r="A321" s="20" t="s">
        <v>141</v>
      </c>
      <c r="B321" s="21" t="s">
        <v>64</v>
      </c>
      <c r="C321" s="21" t="s">
        <v>142</v>
      </c>
      <c r="D321" s="21"/>
      <c r="E321" s="170">
        <f t="shared" si="68"/>
        <v>33.7</v>
      </c>
      <c r="F321" s="170">
        <f t="shared" si="68"/>
        <v>0</v>
      </c>
      <c r="G321" s="171">
        <f t="shared" si="68"/>
        <v>0</v>
      </c>
    </row>
    <row r="322" spans="1:7" ht="15">
      <c r="A322" s="5" t="s">
        <v>15</v>
      </c>
      <c r="B322" s="3" t="s">
        <v>64</v>
      </c>
      <c r="C322" s="3" t="s">
        <v>142</v>
      </c>
      <c r="D322" s="3" t="s">
        <v>16</v>
      </c>
      <c r="E322" s="149">
        <v>33.7</v>
      </c>
      <c r="F322" s="149">
        <v>0</v>
      </c>
      <c r="G322" s="149">
        <v>0</v>
      </c>
    </row>
    <row r="323" spans="1:7" ht="15">
      <c r="A323" s="49" t="s">
        <v>119</v>
      </c>
      <c r="B323" s="64" t="s">
        <v>118</v>
      </c>
      <c r="C323" s="64"/>
      <c r="D323" s="64"/>
      <c r="E323" s="176">
        <f aca="true" t="shared" si="69" ref="E323:G324">E324</f>
        <v>290</v>
      </c>
      <c r="F323" s="176">
        <f t="shared" si="69"/>
        <v>0</v>
      </c>
      <c r="G323" s="173">
        <f t="shared" si="69"/>
        <v>300</v>
      </c>
    </row>
    <row r="324" spans="1:7" ht="30">
      <c r="A324" s="20" t="s">
        <v>133</v>
      </c>
      <c r="B324" s="21" t="s">
        <v>118</v>
      </c>
      <c r="C324" s="21" t="s">
        <v>134</v>
      </c>
      <c r="D324" s="21"/>
      <c r="E324" s="170">
        <f t="shared" si="69"/>
        <v>290</v>
      </c>
      <c r="F324" s="170">
        <f t="shared" si="69"/>
        <v>0</v>
      </c>
      <c r="G324" s="171">
        <f t="shared" si="69"/>
        <v>300</v>
      </c>
    </row>
    <row r="325" spans="1:7" ht="15">
      <c r="A325" s="54" t="s">
        <v>15</v>
      </c>
      <c r="B325" s="27" t="s">
        <v>118</v>
      </c>
      <c r="C325" s="27" t="s">
        <v>134</v>
      </c>
      <c r="D325" s="27" t="s">
        <v>16</v>
      </c>
      <c r="E325" s="190">
        <v>290</v>
      </c>
      <c r="F325" s="190">
        <v>0</v>
      </c>
      <c r="G325" s="191">
        <v>300</v>
      </c>
    </row>
    <row r="326" spans="1:7" ht="15">
      <c r="A326" s="49" t="s">
        <v>92</v>
      </c>
      <c r="B326" s="64" t="s">
        <v>197</v>
      </c>
      <c r="C326" s="64"/>
      <c r="D326" s="64"/>
      <c r="E326" s="176">
        <f>E327+E329</f>
        <v>5003.6</v>
      </c>
      <c r="F326" s="176">
        <f aca="true" t="shared" si="70" ref="E326:G329">F327</f>
        <v>2924.5</v>
      </c>
      <c r="G326" s="173">
        <f t="shared" si="70"/>
        <v>2924.5</v>
      </c>
    </row>
    <row r="327" spans="1:7" ht="30">
      <c r="A327" s="20" t="s">
        <v>133</v>
      </c>
      <c r="B327" s="21" t="s">
        <v>197</v>
      </c>
      <c r="C327" s="21" t="s">
        <v>134</v>
      </c>
      <c r="D327" s="21"/>
      <c r="E327" s="170">
        <f t="shared" si="70"/>
        <v>4874</v>
      </c>
      <c r="F327" s="170">
        <f t="shared" si="70"/>
        <v>2924.5</v>
      </c>
      <c r="G327" s="171">
        <f t="shared" si="70"/>
        <v>2924.5</v>
      </c>
    </row>
    <row r="328" spans="1:7" ht="15">
      <c r="A328" s="20" t="s">
        <v>15</v>
      </c>
      <c r="B328" s="21" t="s">
        <v>197</v>
      </c>
      <c r="C328" s="21" t="s">
        <v>134</v>
      </c>
      <c r="D328" s="21" t="s">
        <v>16</v>
      </c>
      <c r="E328" s="170">
        <v>4874</v>
      </c>
      <c r="F328" s="170">
        <f>3024.5-100</f>
        <v>2924.5</v>
      </c>
      <c r="G328" s="170">
        <f>3024.5-100</f>
        <v>2924.5</v>
      </c>
    </row>
    <row r="329" spans="1:7" ht="15">
      <c r="A329" s="20" t="s">
        <v>141</v>
      </c>
      <c r="B329" s="21" t="s">
        <v>197</v>
      </c>
      <c r="C329" s="21" t="s">
        <v>142</v>
      </c>
      <c r="D329" s="21"/>
      <c r="E329" s="170">
        <f t="shared" si="70"/>
        <v>129.6</v>
      </c>
      <c r="F329" s="170">
        <f t="shared" si="70"/>
        <v>0</v>
      </c>
      <c r="G329" s="171">
        <f t="shared" si="70"/>
        <v>0</v>
      </c>
    </row>
    <row r="330" spans="1:7" ht="15">
      <c r="A330" s="5" t="s">
        <v>15</v>
      </c>
      <c r="B330" s="3" t="s">
        <v>197</v>
      </c>
      <c r="C330" s="3" t="s">
        <v>142</v>
      </c>
      <c r="D330" s="3" t="s">
        <v>16</v>
      </c>
      <c r="E330" s="149">
        <v>129.6</v>
      </c>
      <c r="F330" s="149">
        <v>0</v>
      </c>
      <c r="G330" s="149">
        <v>0</v>
      </c>
    </row>
    <row r="331" spans="1:7" ht="15">
      <c r="A331" s="49" t="s">
        <v>121</v>
      </c>
      <c r="B331" s="64" t="s">
        <v>122</v>
      </c>
      <c r="C331" s="64"/>
      <c r="D331" s="64"/>
      <c r="E331" s="176">
        <f aca="true" t="shared" si="71" ref="E331:G332">E332</f>
        <v>591.6</v>
      </c>
      <c r="F331" s="176">
        <f t="shared" si="71"/>
        <v>500</v>
      </c>
      <c r="G331" s="173">
        <f t="shared" si="71"/>
        <v>500</v>
      </c>
    </row>
    <row r="332" spans="1:7" ht="30">
      <c r="A332" s="20" t="s">
        <v>133</v>
      </c>
      <c r="B332" s="21" t="s">
        <v>122</v>
      </c>
      <c r="C332" s="21" t="s">
        <v>134</v>
      </c>
      <c r="D332" s="21"/>
      <c r="E332" s="170">
        <f t="shared" si="71"/>
        <v>591.6</v>
      </c>
      <c r="F332" s="170">
        <f t="shared" si="71"/>
        <v>500</v>
      </c>
      <c r="G332" s="171">
        <f t="shared" si="71"/>
        <v>500</v>
      </c>
    </row>
    <row r="333" spans="1:7" ht="15">
      <c r="A333" s="54" t="s">
        <v>17</v>
      </c>
      <c r="B333" s="27" t="s">
        <v>122</v>
      </c>
      <c r="C333" s="27" t="s">
        <v>134</v>
      </c>
      <c r="D333" s="27" t="s">
        <v>18</v>
      </c>
      <c r="E333" s="190">
        <f>569.1+22.5</f>
        <v>591.6</v>
      </c>
      <c r="F333" s="190">
        <v>500</v>
      </c>
      <c r="G333" s="191">
        <v>500</v>
      </c>
    </row>
    <row r="334" spans="1:7" ht="30">
      <c r="A334" s="66" t="s">
        <v>160</v>
      </c>
      <c r="B334" s="67" t="s">
        <v>159</v>
      </c>
      <c r="C334" s="67"/>
      <c r="D334" s="67"/>
      <c r="E334" s="178">
        <f aca="true" t="shared" si="72" ref="E334:G335">E335</f>
        <v>22</v>
      </c>
      <c r="F334" s="178">
        <f t="shared" si="72"/>
        <v>300</v>
      </c>
      <c r="G334" s="179">
        <f t="shared" si="72"/>
        <v>300</v>
      </c>
    </row>
    <row r="335" spans="1:7" ht="30">
      <c r="A335" s="20" t="s">
        <v>133</v>
      </c>
      <c r="B335" s="26" t="s">
        <v>159</v>
      </c>
      <c r="C335" s="26" t="s">
        <v>134</v>
      </c>
      <c r="D335" s="26"/>
      <c r="E335" s="134">
        <f t="shared" si="72"/>
        <v>22</v>
      </c>
      <c r="F335" s="134">
        <f t="shared" si="72"/>
        <v>300</v>
      </c>
      <c r="G335" s="135">
        <f t="shared" si="72"/>
        <v>300</v>
      </c>
    </row>
    <row r="336" spans="1:7" ht="15">
      <c r="A336" s="5" t="s">
        <v>19</v>
      </c>
      <c r="B336" s="4" t="s">
        <v>159</v>
      </c>
      <c r="C336" s="4" t="s">
        <v>134</v>
      </c>
      <c r="D336" s="4" t="s">
        <v>20</v>
      </c>
      <c r="E336" s="132">
        <v>22</v>
      </c>
      <c r="F336" s="132">
        <v>300</v>
      </c>
      <c r="G336" s="139">
        <v>300</v>
      </c>
    </row>
    <row r="337" spans="1:7" ht="39.75" customHeight="1">
      <c r="A337" s="78" t="s">
        <v>130</v>
      </c>
      <c r="B337" s="80" t="s">
        <v>110</v>
      </c>
      <c r="C337" s="87"/>
      <c r="D337" s="80"/>
      <c r="E337" s="201">
        <f>E338+E340</f>
        <v>599.1999999999999</v>
      </c>
      <c r="F337" s="201">
        <f>F338+F340</f>
        <v>599.1</v>
      </c>
      <c r="G337" s="202">
        <f>G338+G340</f>
        <v>619.8</v>
      </c>
    </row>
    <row r="338" spans="1:7" ht="50.25" customHeight="1">
      <c r="A338" s="60" t="s">
        <v>137</v>
      </c>
      <c r="B338" s="24" t="s">
        <v>110</v>
      </c>
      <c r="C338" s="24" t="s">
        <v>138</v>
      </c>
      <c r="D338" s="24"/>
      <c r="E338" s="168">
        <f>E339</f>
        <v>551.8</v>
      </c>
      <c r="F338" s="168">
        <f>F339</f>
        <v>550.2</v>
      </c>
      <c r="G338" s="169">
        <f>G339</f>
        <v>570.9</v>
      </c>
    </row>
    <row r="339" spans="1:7" ht="22.5" customHeight="1">
      <c r="A339" s="5" t="s">
        <v>111</v>
      </c>
      <c r="B339" s="4" t="s">
        <v>110</v>
      </c>
      <c r="C339" s="4" t="s">
        <v>138</v>
      </c>
      <c r="D339" s="4" t="s">
        <v>112</v>
      </c>
      <c r="E339" s="149">
        <v>551.8</v>
      </c>
      <c r="F339" s="149">
        <v>550.2</v>
      </c>
      <c r="G339" s="150">
        <v>570.9</v>
      </c>
    </row>
    <row r="340" spans="1:7" ht="34.5" customHeight="1">
      <c r="A340" s="20" t="s">
        <v>133</v>
      </c>
      <c r="B340" s="24" t="s">
        <v>110</v>
      </c>
      <c r="C340" s="24" t="s">
        <v>134</v>
      </c>
      <c r="D340" s="24"/>
      <c r="E340" s="168">
        <f>E341</f>
        <v>47.4</v>
      </c>
      <c r="F340" s="168">
        <f>F341</f>
        <v>48.9</v>
      </c>
      <c r="G340" s="169">
        <f>G341</f>
        <v>48.9</v>
      </c>
    </row>
    <row r="341" spans="1:7" ht="22.5" customHeight="1">
      <c r="A341" s="5" t="s">
        <v>111</v>
      </c>
      <c r="B341" s="4" t="s">
        <v>110</v>
      </c>
      <c r="C341" s="4" t="s">
        <v>134</v>
      </c>
      <c r="D341" s="4" t="s">
        <v>112</v>
      </c>
      <c r="E341" s="149">
        <v>47.4</v>
      </c>
      <c r="F341" s="149">
        <v>48.9</v>
      </c>
      <c r="G341" s="150">
        <v>48.9</v>
      </c>
    </row>
    <row r="342" spans="1:7" ht="45.75" customHeight="1">
      <c r="A342" s="66" t="s">
        <v>343</v>
      </c>
      <c r="B342" s="67" t="s">
        <v>342</v>
      </c>
      <c r="C342" s="67"/>
      <c r="D342" s="67"/>
      <c r="E342" s="178">
        <f aca="true" t="shared" si="73" ref="E342:G343">E343</f>
        <v>0</v>
      </c>
      <c r="F342" s="178">
        <f t="shared" si="73"/>
        <v>0</v>
      </c>
      <c r="G342" s="179">
        <f t="shared" si="73"/>
        <v>0</v>
      </c>
    </row>
    <row r="343" spans="1:7" ht="36.75" customHeight="1">
      <c r="A343" s="20" t="s">
        <v>143</v>
      </c>
      <c r="B343" s="26" t="s">
        <v>342</v>
      </c>
      <c r="C343" s="26" t="s">
        <v>144</v>
      </c>
      <c r="D343" s="26"/>
      <c r="E343" s="134">
        <f t="shared" si="73"/>
        <v>0</v>
      </c>
      <c r="F343" s="134">
        <f t="shared" si="73"/>
        <v>0</v>
      </c>
      <c r="G343" s="135">
        <f t="shared" si="73"/>
        <v>0</v>
      </c>
    </row>
    <row r="344" spans="1:7" ht="22.5" customHeight="1">
      <c r="A344" s="5" t="s">
        <v>15</v>
      </c>
      <c r="B344" s="4" t="s">
        <v>342</v>
      </c>
      <c r="C344" s="4" t="s">
        <v>144</v>
      </c>
      <c r="D344" s="4" t="s">
        <v>16</v>
      </c>
      <c r="E344" s="132">
        <v>0</v>
      </c>
      <c r="F344" s="132">
        <v>0</v>
      </c>
      <c r="G344" s="139">
        <v>0</v>
      </c>
    </row>
    <row r="345" spans="1:7" ht="30">
      <c r="A345" s="78" t="s">
        <v>113</v>
      </c>
      <c r="B345" s="79" t="s">
        <v>65</v>
      </c>
      <c r="C345" s="80"/>
      <c r="D345" s="80"/>
      <c r="E345" s="176">
        <f aca="true" t="shared" si="74" ref="E345:G346">E346</f>
        <v>379.2</v>
      </c>
      <c r="F345" s="176">
        <f t="shared" si="74"/>
        <v>0</v>
      </c>
      <c r="G345" s="173">
        <f t="shared" si="74"/>
        <v>0</v>
      </c>
    </row>
    <row r="346" spans="1:7" ht="20.25" customHeight="1">
      <c r="A346" s="20" t="s">
        <v>135</v>
      </c>
      <c r="B346" s="21" t="s">
        <v>65</v>
      </c>
      <c r="C346" s="26" t="s">
        <v>136</v>
      </c>
      <c r="D346" s="26"/>
      <c r="E346" s="170">
        <f t="shared" si="74"/>
        <v>379.2</v>
      </c>
      <c r="F346" s="170">
        <f t="shared" si="74"/>
        <v>0</v>
      </c>
      <c r="G346" s="171">
        <f t="shared" si="74"/>
        <v>0</v>
      </c>
    </row>
    <row r="347" spans="1:7" ht="36" customHeight="1">
      <c r="A347" s="5" t="s">
        <v>108</v>
      </c>
      <c r="B347" s="3" t="s">
        <v>65</v>
      </c>
      <c r="C347" s="4" t="s">
        <v>136</v>
      </c>
      <c r="D347" s="4" t="s">
        <v>37</v>
      </c>
      <c r="E347" s="149">
        <v>379.2</v>
      </c>
      <c r="F347" s="149">
        <v>0</v>
      </c>
      <c r="G347" s="150">
        <v>0</v>
      </c>
    </row>
    <row r="348" spans="1:7" ht="30.75" customHeight="1">
      <c r="A348" s="78" t="s">
        <v>89</v>
      </c>
      <c r="B348" s="79" t="s">
        <v>66</v>
      </c>
      <c r="C348" s="80"/>
      <c r="D348" s="80"/>
      <c r="E348" s="192">
        <f aca="true" t="shared" si="75" ref="E348:G349">E349</f>
        <v>352</v>
      </c>
      <c r="F348" s="192">
        <f t="shared" si="75"/>
        <v>0</v>
      </c>
      <c r="G348" s="193">
        <f t="shared" si="75"/>
        <v>0</v>
      </c>
    </row>
    <row r="349" spans="1:7" ht="18" customHeight="1">
      <c r="A349" s="20" t="s">
        <v>135</v>
      </c>
      <c r="B349" s="26" t="s">
        <v>66</v>
      </c>
      <c r="C349" s="26" t="s">
        <v>136</v>
      </c>
      <c r="D349" s="21"/>
      <c r="E349" s="170">
        <f t="shared" si="75"/>
        <v>352</v>
      </c>
      <c r="F349" s="170">
        <f t="shared" si="75"/>
        <v>0</v>
      </c>
      <c r="G349" s="171">
        <f t="shared" si="75"/>
        <v>0</v>
      </c>
    </row>
    <row r="350" spans="1:7" ht="18" customHeight="1">
      <c r="A350" s="5" t="s">
        <v>10</v>
      </c>
      <c r="B350" s="4" t="s">
        <v>67</v>
      </c>
      <c r="C350" s="4" t="s">
        <v>136</v>
      </c>
      <c r="D350" s="3" t="s">
        <v>36</v>
      </c>
      <c r="E350" s="149">
        <v>352</v>
      </c>
      <c r="F350" s="149">
        <v>0</v>
      </c>
      <c r="G350" s="150">
        <v>0</v>
      </c>
    </row>
    <row r="351" spans="1:7" ht="32.25" customHeight="1">
      <c r="A351" s="49" t="s">
        <v>126</v>
      </c>
      <c r="B351" s="64" t="s">
        <v>81</v>
      </c>
      <c r="C351" s="64"/>
      <c r="D351" s="64"/>
      <c r="E351" s="176">
        <f>E352+E354</f>
        <v>175</v>
      </c>
      <c r="F351" s="176">
        <f aca="true" t="shared" si="76" ref="E351:G354">F352</f>
        <v>0</v>
      </c>
      <c r="G351" s="173">
        <f t="shared" si="76"/>
        <v>0</v>
      </c>
    </row>
    <row r="352" spans="1:7" ht="18" customHeight="1">
      <c r="A352" s="20" t="s">
        <v>135</v>
      </c>
      <c r="B352" s="31" t="s">
        <v>81</v>
      </c>
      <c r="C352" s="84" t="s">
        <v>136</v>
      </c>
      <c r="D352" s="84"/>
      <c r="E352" s="146">
        <f t="shared" si="76"/>
        <v>0</v>
      </c>
      <c r="F352" s="146">
        <f t="shared" si="76"/>
        <v>0</v>
      </c>
      <c r="G352" s="147">
        <f t="shared" si="76"/>
        <v>0</v>
      </c>
    </row>
    <row r="353" spans="1:7" ht="45.75" customHeight="1">
      <c r="A353" s="5" t="s">
        <v>6</v>
      </c>
      <c r="B353" s="3" t="s">
        <v>82</v>
      </c>
      <c r="C353" s="4" t="s">
        <v>136</v>
      </c>
      <c r="D353" s="4" t="s">
        <v>7</v>
      </c>
      <c r="E353" s="149">
        <v>0</v>
      </c>
      <c r="F353" s="149">
        <v>0</v>
      </c>
      <c r="G353" s="150">
        <v>0</v>
      </c>
    </row>
    <row r="354" spans="1:7" ht="24" customHeight="1">
      <c r="A354" s="20" t="s">
        <v>135</v>
      </c>
      <c r="B354" s="31" t="s">
        <v>81</v>
      </c>
      <c r="C354" s="84" t="s">
        <v>136</v>
      </c>
      <c r="D354" s="84"/>
      <c r="E354" s="146">
        <f t="shared" si="76"/>
        <v>175</v>
      </c>
      <c r="F354" s="146">
        <f t="shared" si="76"/>
        <v>0</v>
      </c>
      <c r="G354" s="147">
        <f t="shared" si="76"/>
        <v>0</v>
      </c>
    </row>
    <row r="355" spans="1:7" ht="39" customHeight="1">
      <c r="A355" s="5" t="s">
        <v>10</v>
      </c>
      <c r="B355" s="3" t="s">
        <v>82</v>
      </c>
      <c r="C355" s="4" t="s">
        <v>136</v>
      </c>
      <c r="D355" s="4" t="s">
        <v>36</v>
      </c>
      <c r="E355" s="149">
        <v>175</v>
      </c>
      <c r="F355" s="149">
        <v>0</v>
      </c>
      <c r="G355" s="150">
        <v>0</v>
      </c>
    </row>
    <row r="356" spans="1:7" ht="60">
      <c r="A356" s="88" t="s">
        <v>116</v>
      </c>
      <c r="B356" s="64" t="s">
        <v>68</v>
      </c>
      <c r="C356" s="64"/>
      <c r="D356" s="64"/>
      <c r="E356" s="176">
        <f aca="true" t="shared" si="77" ref="E356:G357">E357</f>
        <v>207.1</v>
      </c>
      <c r="F356" s="176">
        <f t="shared" si="77"/>
        <v>0</v>
      </c>
      <c r="G356" s="173">
        <f t="shared" si="77"/>
        <v>0</v>
      </c>
    </row>
    <row r="357" spans="1:7" ht="15">
      <c r="A357" s="20" t="s">
        <v>135</v>
      </c>
      <c r="B357" s="21" t="s">
        <v>68</v>
      </c>
      <c r="C357" s="21" t="s">
        <v>136</v>
      </c>
      <c r="D357" s="21"/>
      <c r="E357" s="170">
        <f t="shared" si="77"/>
        <v>207.1</v>
      </c>
      <c r="F357" s="170">
        <f t="shared" si="77"/>
        <v>0</v>
      </c>
      <c r="G357" s="171">
        <f t="shared" si="77"/>
        <v>0</v>
      </c>
    </row>
    <row r="358" spans="1:7" ht="45">
      <c r="A358" s="5" t="s">
        <v>4</v>
      </c>
      <c r="B358" s="3" t="s">
        <v>68</v>
      </c>
      <c r="C358" s="3" t="s">
        <v>136</v>
      </c>
      <c r="D358" s="3" t="s">
        <v>5</v>
      </c>
      <c r="E358" s="149">
        <v>207.1</v>
      </c>
      <c r="F358" s="149">
        <v>0</v>
      </c>
      <c r="G358" s="150">
        <v>0</v>
      </c>
    </row>
    <row r="359" spans="1:7" ht="30">
      <c r="A359" s="49" t="s">
        <v>83</v>
      </c>
      <c r="B359" s="64" t="s">
        <v>69</v>
      </c>
      <c r="C359" s="64"/>
      <c r="D359" s="64"/>
      <c r="E359" s="176">
        <f aca="true" t="shared" si="78" ref="E359:G360">E360</f>
        <v>304.6</v>
      </c>
      <c r="F359" s="176">
        <f t="shared" si="78"/>
        <v>0</v>
      </c>
      <c r="G359" s="173">
        <f t="shared" si="78"/>
        <v>0</v>
      </c>
    </row>
    <row r="360" spans="1:7" ht="15">
      <c r="A360" s="20" t="s">
        <v>135</v>
      </c>
      <c r="B360" s="31" t="s">
        <v>69</v>
      </c>
      <c r="C360" s="84" t="s">
        <v>136</v>
      </c>
      <c r="D360" s="84"/>
      <c r="E360" s="145">
        <f t="shared" si="78"/>
        <v>304.6</v>
      </c>
      <c r="F360" s="146">
        <f t="shared" si="78"/>
        <v>0</v>
      </c>
      <c r="G360" s="147">
        <f t="shared" si="78"/>
        <v>0</v>
      </c>
    </row>
    <row r="361" spans="1:7" ht="45">
      <c r="A361" s="5" t="s">
        <v>6</v>
      </c>
      <c r="B361" s="3" t="s">
        <v>69</v>
      </c>
      <c r="C361" s="4" t="s">
        <v>136</v>
      </c>
      <c r="D361" s="4" t="s">
        <v>7</v>
      </c>
      <c r="E361" s="148">
        <v>304.6</v>
      </c>
      <c r="F361" s="149">
        <v>0</v>
      </c>
      <c r="G361" s="150">
        <v>0</v>
      </c>
    </row>
    <row r="362" spans="1:7" ht="16.5" thickBot="1">
      <c r="A362" s="9" t="s">
        <v>23</v>
      </c>
      <c r="B362" s="10"/>
      <c r="C362" s="10"/>
      <c r="D362" s="10"/>
      <c r="E362" s="203">
        <f>E15+E24+E32+E40+E68+E79+E85+E110+E148+E186+E213+E222+E246+E256</f>
        <v>194088.2</v>
      </c>
      <c r="F362" s="204">
        <f>F15+F24+F32+F40+F68+F79+F85+F110+F148+F186+F213+F222+F246+F256</f>
        <v>145998.5</v>
      </c>
      <c r="G362" s="204">
        <f>G15+G24+G32+G40+G68+G79+G85+G110+G148+G186+G213+G222+G246+G256</f>
        <v>142767.5</v>
      </c>
    </row>
  </sheetData>
  <sheetProtection/>
  <autoFilter ref="A13:E362"/>
  <mergeCells count="11">
    <mergeCell ref="E7:G7"/>
    <mergeCell ref="A8:G8"/>
    <mergeCell ref="B9:G9"/>
    <mergeCell ref="A10:G10"/>
    <mergeCell ref="A11:E11"/>
    <mergeCell ref="A1:G1"/>
    <mergeCell ref="A2:G2"/>
    <mergeCell ref="A3:G3"/>
    <mergeCell ref="A4:G4"/>
    <mergeCell ref="A5:G5"/>
    <mergeCell ref="B6:G6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600" verticalDpi="6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2022-11-28T12:13:32Z</cp:lastPrinted>
  <dcterms:created xsi:type="dcterms:W3CDTF">2008-08-29T04:55:50Z</dcterms:created>
  <dcterms:modified xsi:type="dcterms:W3CDTF">2022-12-02T07:11:59Z</dcterms:modified>
  <cp:category/>
  <cp:version/>
  <cp:contentType/>
  <cp:contentStatus/>
</cp:coreProperties>
</file>