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1280" windowWidth="13920" windowHeight="6480" activeTab="0"/>
  </bookViews>
  <sheets>
    <sheet name="бюджет" sheetId="1" r:id="rId1"/>
  </sheets>
  <definedNames>
    <definedName name="_xlnm._FilterDatabase" localSheetId="0" hidden="1">'бюджет'!$A$12:$E$332</definedName>
    <definedName name="_xlnm.Print_Titles" localSheetId="0">'бюджет'!$12:$13</definedName>
    <definedName name="_xlnm.Print_Area" localSheetId="0">'бюджет'!$A$1:$G$332</definedName>
  </definedNames>
  <calcPr fullCalcOnLoad="1"/>
</workbook>
</file>

<file path=xl/sharedStrings.xml><?xml version="1.0" encoding="utf-8"?>
<sst xmlns="http://schemas.openxmlformats.org/spreadsheetml/2006/main" count="931" uniqueCount="342">
  <si>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</si>
  <si>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</si>
  <si>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</si>
  <si>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</si>
  <si>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</si>
  <si>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</si>
  <si>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</si>
  <si>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</si>
  <si>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</si>
  <si>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</si>
  <si>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</si>
  <si>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</si>
  <si>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</si>
  <si>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</si>
  <si>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</si>
  <si>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</si>
  <si>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</si>
  <si>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</si>
  <si>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</si>
  <si>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</si>
  <si>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</si>
  <si>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</si>
  <si>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</si>
  <si>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</si>
  <si>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</si>
  <si>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</si>
  <si>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</si>
  <si>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</si>
  <si>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</si>
  <si>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</si>
  <si>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</si>
  <si>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</si>
  <si>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</si>
  <si>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</si>
  <si>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</si>
  <si>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</si>
  <si>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</si>
  <si>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</si>
  <si>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0409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</si>
  <si>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</si>
  <si>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</si>
  <si>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</si>
  <si>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</si>
  <si>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</si>
  <si>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</si>
  <si>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</si>
  <si>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</si>
  <si>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 xml:space="preserve">Непрограммные расходы </t>
  </si>
  <si>
    <t>Муниципальная программа "Газоснабжение и газификация МО Мгинское городское поселение"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</si>
  <si>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</si>
  <si>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67 0 00 00000</t>
  </si>
  <si>
    <t>67 3 00 00000</t>
  </si>
  <si>
    <t>67 3 09 00220</t>
  </si>
  <si>
    <t>67 3 09 00230</t>
  </si>
  <si>
    <t>67 4 09 00000</t>
  </si>
  <si>
    <t>67 4 09 00210</t>
  </si>
  <si>
    <t>67 4 09 00220</t>
  </si>
  <si>
    <t>67 4 09 00230</t>
  </si>
  <si>
    <t>67 5 00 00000</t>
  </si>
  <si>
    <t>67 5 09 00210</t>
  </si>
  <si>
    <t>98 0 00 00000</t>
  </si>
  <si>
    <t>98 9 09 00000</t>
  </si>
  <si>
    <t>98 9 09 03080</t>
  </si>
  <si>
    <t>98 9 09 06080</t>
  </si>
  <si>
    <t>98 9 09 06300</t>
  </si>
  <si>
    <t>98 9 09 10010</t>
  </si>
  <si>
    <t>98 9 09 10030</t>
  </si>
  <si>
    <t>98 9 09 10050</t>
  </si>
  <si>
    <t>98 9 09 10070</t>
  </si>
  <si>
    <t>98 9 09 10100</t>
  </si>
  <si>
    <t>98 9 09 10300</t>
  </si>
  <si>
    <t>98 9 09 10310</t>
  </si>
  <si>
    <t>98 9 09 10350</t>
  </si>
  <si>
    <t>98 9 09 10410</t>
  </si>
  <si>
    <t>98 9 09 15000</t>
  </si>
  <si>
    <t>98 9 09 96010</t>
  </si>
  <si>
    <t>98 9 09 96030</t>
  </si>
  <si>
    <t>98 9  09 96030</t>
  </si>
  <si>
    <t>98 9 09 96090</t>
  </si>
  <si>
    <t>98 9 09 96110</t>
  </si>
  <si>
    <t>05 0 00 00000</t>
  </si>
  <si>
    <t>05 1 00 00000</t>
  </si>
  <si>
    <t>Основное мероприятие "Защита населения от чрезвычайных ситуаций"</t>
  </si>
  <si>
    <t>05 1 01 00000</t>
  </si>
  <si>
    <t xml:space="preserve">Обучение  должностных лиц и специалистов по гражданской обороне </t>
  </si>
  <si>
    <t>05 2 00 00000</t>
  </si>
  <si>
    <t>05 1 01 96100</t>
  </si>
  <si>
    <t>05 2 01 00000</t>
  </si>
  <si>
    <t>Основное мероприятие "Обеспечение пожарной безопасности"</t>
  </si>
  <si>
    <t>Организация осуществления мероприятий по предупреждению и тушению пожаров на территории поселения</t>
  </si>
  <si>
    <t>05 2 01 13070</t>
  </si>
  <si>
    <t>Организация пожарно-профилактической работы на территории поселения (в т.ч. добровольно-пожарные дружины)</t>
  </si>
  <si>
    <t>05 2 01 13080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</si>
  <si>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</si>
  <si>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>07 0 00 00000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</si>
  <si>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</si>
  <si>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07 1 00 00000</t>
  </si>
  <si>
    <t>Основное мероприятие "Поддержка улично-дорожной сети в черте населенных пунктов МО Мгинское городское поселение"</t>
  </si>
  <si>
    <t>07 1 01 00000</t>
  </si>
  <si>
    <t xml:space="preserve">Мероприятия по содержанию  дорог общего пользования </t>
  </si>
  <si>
    <t>07 1 01 11490</t>
  </si>
  <si>
    <t xml:space="preserve">Осуществление полномочий Кировского района на мероприятия по содержанию автомобильных дорог </t>
  </si>
  <si>
    <t>07 1 01 95010</t>
  </si>
  <si>
    <t xml:space="preserve">Подпрограмма "Безопасность дорожного движения" </t>
  </si>
  <si>
    <t>07 3 00 00000</t>
  </si>
  <si>
    <t>07 3 01 00000</t>
  </si>
  <si>
    <t>07 3 01 14660</t>
  </si>
  <si>
    <t>Основное мероприятие "Обеспечение  безопасности дорожного движения на территории поселения"</t>
  </si>
  <si>
    <t>Мероприятия по обустройству  дорог, организации и обеспечению безопасности движения</t>
  </si>
  <si>
    <t>08 0 00 00000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</si>
  <si>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</si>
  <si>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</si>
  <si>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Доплаты к пенсиям муниципальных служащих </t>
  </si>
  <si>
    <t xml:space="preserve">Организация и проведение мероприятий в сфере культуры </t>
  </si>
  <si>
    <t>10 2 00 00000</t>
  </si>
  <si>
    <t>10 2 01 00000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</si>
  <si>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</si>
  <si>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</si>
  <si>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10 2 01 11750</t>
  </si>
  <si>
    <t>10 0 00 00000</t>
  </si>
  <si>
    <t>10 1 00 00000</t>
  </si>
  <si>
    <t>10 1 01 00000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</si>
  <si>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</si>
  <si>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</si>
  <si>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10 1 01 00240</t>
  </si>
  <si>
    <t xml:space="preserve">Обеспечение пожарной безопасности МКУК "КДЦ МГА" </t>
  </si>
  <si>
    <t>10 1 01 11410</t>
  </si>
  <si>
    <t>10 1 02 00000</t>
  </si>
  <si>
    <t>Основное мероприятие "Мероприятия организационного характера"</t>
  </si>
  <si>
    <t xml:space="preserve">Организация и проведение военно-патриотических мероприятий и мероприятий социальной направленности </t>
  </si>
  <si>
    <t>10 1 02 11460</t>
  </si>
  <si>
    <t>10 1 02 11470</t>
  </si>
  <si>
    <t>98 9 09 96040</t>
  </si>
  <si>
    <t>98 909 96040</t>
  </si>
  <si>
    <t xml:space="preserve">Осуществление полномочий поселений по муниципальному жилищному контролю </t>
  </si>
  <si>
    <t>Резервный фонд администрации муниципального образования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</si>
  <si>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</si>
  <si>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</si>
  <si>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</si>
  <si>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</si>
  <si>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</si>
  <si>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"Поддержка проектов инициатив граждан"</t>
  </si>
  <si>
    <t xml:space="preserve">Мероприятия по землеустройству и землепользованию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</si>
  <si>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</si>
  <si>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</si>
  <si>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Мероприятия в области жилищного хозяйства </t>
  </si>
  <si>
    <t>09 0 00 00000</t>
  </si>
  <si>
    <t>09 0 01 00000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</si>
  <si>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</si>
  <si>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Реализация мероприятий по обеспечению безопасности и бесперебойной работы газопровода </t>
  </si>
  <si>
    <t>09 0 01 15180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</si>
  <si>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</si>
  <si>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</si>
  <si>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78 0 01 00000</t>
  </si>
  <si>
    <t>Основное мероприятие "Организация благоустройства на территории поселения"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</si>
  <si>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</si>
  <si>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</si>
  <si>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</si>
  <si>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</si>
  <si>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</si>
  <si>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</si>
  <si>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</si>
  <si>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</si>
  <si>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</si>
  <si>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98 9 09 06070</t>
  </si>
  <si>
    <t>0707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</si>
  <si>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</si>
  <si>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</si>
  <si>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</si>
  <si>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</si>
  <si>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</si>
  <si>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</si>
  <si>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</si>
  <si>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</si>
  <si>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</si>
  <si>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</si>
  <si>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</si>
  <si>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</si>
  <si>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</si>
  <si>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4М 0 00 00000</t>
  </si>
  <si>
    <t>7М 0 01 S4310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</si>
  <si>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</si>
  <si>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</si>
  <si>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Подпрограмма "Пожарная безопасность муниципального образования Мгинское городское поселение" 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</si>
  <si>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</si>
  <si>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</si>
  <si>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</si>
  <si>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98 9 09 51180</t>
  </si>
  <si>
    <t>Мобилизационная и вневойсковая подготовка</t>
  </si>
  <si>
    <t>0203</t>
  </si>
  <si>
    <t>10 1 01 S0360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</si>
  <si>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</si>
  <si>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</si>
  <si>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</si>
  <si>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</si>
  <si>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</si>
  <si>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7М 0 01 14670</t>
  </si>
  <si>
    <t>Мероприятия по борьбе с борщевиком Сосновского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</si>
  <si>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</si>
  <si>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</si>
  <si>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</si>
  <si>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1М 0 00 00000</t>
  </si>
  <si>
    <t>1М 1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</si>
  <si>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</si>
  <si>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</si>
  <si>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78 0 01 06180</t>
  </si>
  <si>
    <t>Субсидии на возмещение затрат в связи приобретение коммунальной спецтехники в лизинг</t>
  </si>
  <si>
    <t>10 2 01 11760</t>
  </si>
  <si>
    <t>Приобретение наградной и спортивной атрибутики, сувенирной продукции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</si>
  <si>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</si>
  <si>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Процентные платежи по муниципальному долгу </t>
  </si>
  <si>
    <t>07 1 01 11480</t>
  </si>
  <si>
    <t>98 9 09 15010</t>
  </si>
  <si>
    <t xml:space="preserve">Капитальный ремонт (ремонт) муниципального жилищного фонда 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</si>
  <si>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</si>
  <si>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</si>
  <si>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</si>
  <si>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</si>
  <si>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</si>
  <si>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</si>
  <si>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7Р 1 01 15470</t>
  </si>
  <si>
    <t>Мероприятия по подготовке объектов теплоснабжения к отопительному сезону</t>
  </si>
  <si>
    <t>Мероприятия в области коммунального хозяйства</t>
  </si>
  <si>
    <t>98 9 09 15500</t>
  </si>
  <si>
    <t xml:space="preserve">Расходы на приобретение товаров, работ, услуг в целях обеспечения публикации муниципальных правовых актов </t>
  </si>
  <si>
    <t>09 0 02 00000</t>
  </si>
  <si>
    <t>09 0 02 S0200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</si>
  <si>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</si>
  <si>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</si>
  <si>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</si>
  <si>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</si>
  <si>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 xml:space="preserve">Осуществление земельного контроля поселений за использованием земель на территориях поселений </t>
  </si>
  <si>
    <t>67 9 00 00000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</si>
  <si>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</si>
  <si>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</si>
  <si>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</si>
  <si>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Осуществление первичного воинского учета на территориях, где отсутствуют военные комиссариаты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</si>
  <si>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</si>
  <si>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</si>
  <si>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</si>
  <si>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4D 0 01 S4770</t>
  </si>
  <si>
    <t>4D 0 01 00000</t>
  </si>
  <si>
    <t>4D 0 00 00000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</si>
  <si>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</si>
  <si>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</si>
  <si>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</si>
  <si>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</si>
  <si>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</si>
  <si>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</si>
  <si>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</si>
  <si>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</si>
  <si>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</si>
  <si>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</si>
  <si>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</si>
  <si>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</si>
  <si>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</si>
  <si>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</si>
  <si>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</si>
  <si>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</si>
  <si>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700</t>
  </si>
  <si>
    <t>Обслуживание государственного (муниципального) долга</t>
  </si>
  <si>
    <t>Поддержка развития общественной инфраструктуры муниципального значения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</si>
  <si>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</si>
  <si>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</si>
  <si>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67 1 09 00210</t>
  </si>
  <si>
    <t>Обеспечение деятельности высшего должностного лица муниципального образования</t>
  </si>
  <si>
    <t>67 1 09 00000</t>
  </si>
  <si>
    <t>4R 0 00 00000</t>
  </si>
  <si>
    <t>4R 0 01 00000</t>
  </si>
  <si>
    <t>4R 0 01 S4270</t>
  </si>
  <si>
    <t>Муниципальная программа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области»</t>
  </si>
  <si>
    <t>Основное мероприятие "Обеспечения бесперебойного электроснабжения газовой котельной"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</si>
  <si>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</si>
  <si>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78 0 01 S4840</t>
  </si>
  <si>
    <t>98 9 09 13490</t>
  </si>
  <si>
    <t>0314</t>
  </si>
  <si>
    <t>Другие вопросы в области национальной безопасности и правоохранительной деятельности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</si>
  <si>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</si>
  <si>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Создание и развитие местной системы оповещения на территории МО Мгинское городское поселение</t>
  </si>
  <si>
    <t>08 0 01 14890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</si>
  <si>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</si>
  <si>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7Р 2 00 00000</t>
  </si>
  <si>
    <t>7Р 2 01 00000</t>
  </si>
  <si>
    <t>7Р 2 01 16390</t>
  </si>
  <si>
    <t>Капитальный ремонт системы водоснабжения п.Старая Малукса</t>
  </si>
  <si>
    <t>Подпрограмма "Модернизация систем водоснабжения в МО Мгинское городское поселение"</t>
  </si>
  <si>
    <t>Основное мероприятие "Мероприятия по ремонту объектов водоснабжения"</t>
  </si>
  <si>
    <t>1М 2 00 00000</t>
  </si>
  <si>
    <t>Подпрограмма "Благоустройство общественных территорий в населенных пунктах МО Мгинское городское поселение"</t>
  </si>
  <si>
    <t>10 1 01 81000</t>
  </si>
  <si>
    <t>Реконструкция клуба в п. Старая Малукса</t>
  </si>
  <si>
    <t>98 9 09 10090</t>
  </si>
  <si>
    <t xml:space="preserve">Расходы на капитальный ремонт (ремонт) прочих объектов </t>
  </si>
  <si>
    <t>98 9 09 16270</t>
  </si>
  <si>
    <t>Составление смет, проведение экспертиз и осуществление технического надзора</t>
  </si>
  <si>
    <t>7Р 3 00 00000</t>
  </si>
  <si>
    <t>7Р 3 01 00000</t>
  </si>
  <si>
    <t>7Р 3 01 S4790</t>
  </si>
  <si>
    <t>Подпрограмма "Обращение с отходами"</t>
  </si>
  <si>
    <t>Основное мероприятие "Создание системы обращения с отходами потребления на территории МО Мгинское городское поселение"</t>
  </si>
  <si>
    <t>Мероприятия по созданию мест (площадок) накопления твердых коммунальных отходов</t>
  </si>
  <si>
    <t>1М 1 01 00000</t>
  </si>
  <si>
    <t>Основное мероприятие "Благоустройство дворовых территорий"</t>
  </si>
  <si>
    <t>98 9 09 11450</t>
  </si>
  <si>
    <t>Организация и проведение мероприятий в сфере культуры</t>
  </si>
  <si>
    <t>78 0 02 00000</t>
  </si>
  <si>
    <t>78 0 02 S4880</t>
  </si>
  <si>
    <t>0605</t>
  </si>
  <si>
    <t>Другие вопросы в области охраны окружающей среды</t>
  </si>
  <si>
    <t>Ликвидация несанкционированных свалок</t>
  </si>
  <si>
    <t>Основное мероприятие "Организация мероприятий с сфере обращения с отходами"</t>
  </si>
  <si>
    <t>98 9 09 10340</t>
  </si>
  <si>
    <t>Выполнение комплексных кадастровых работ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</si>
  <si>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</si>
  <si>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</si>
  <si>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Мгинское городское поселение на 2021 год и плановый период 2022 и 2023 годов</t>
  </si>
  <si>
    <t>Основное мероприятие "Основное мероприятие "Защита населения по гражданской обороне"</t>
  </si>
  <si>
    <t>05 1 01 13910</t>
  </si>
  <si>
    <t xml:space="preserve">Создание резерва материальных средств для ликвидации чрезвычайных ситуаций </t>
  </si>
  <si>
    <t>05 1 02 00000</t>
  </si>
  <si>
    <t xml:space="preserve">Создание резерва имущества гражданской обороны  </t>
  </si>
  <si>
    <t>05 1 02 13050</t>
  </si>
  <si>
    <t>05 1 02 13060</t>
  </si>
  <si>
    <t>05 1 02 13 920</t>
  </si>
  <si>
    <t>Мероприятия по капитальному ремонту (ремонту) дорог общего пользования</t>
  </si>
  <si>
    <t>Благоустройство общественных территорий</t>
  </si>
  <si>
    <t>1М 2 01 16070</t>
  </si>
  <si>
    <t>Благоустройство дворовых территорий многоквартирных домов</t>
  </si>
  <si>
    <t>1М 1 01 16060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</si>
  <si>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</si>
  <si>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</si>
  <si>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</si>
  <si>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</si>
  <si>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</si>
  <si>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</si>
  <si>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</si>
  <si>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</si>
  <si>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</si>
  <si>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</t>
  </si>
  <si>
    <t>Обеспечение устойчивого сокращения непригодного для проживания жилого фонда</t>
  </si>
  <si>
    <t>98 9 F3 6748S</t>
  </si>
  <si>
    <t>от 03 декабря 2020 г. №42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</si>
</sst>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[$-FC19]d\ mmmm\ yyyy\ &quot;г.&quot;"/>
    <numFmt numFmtId="189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>
        <color indexed="8"/>
      </right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174" fontId="8" fillId="33" borderId="10" xfId="0" applyNumberFormat="1" applyFont="1" applyFill="1" applyBorder="1" applyAlignment="1">
      <alignment horizontal="right"/>
    </xf>
    <xf numFmtId="174" fontId="8" fillId="33" borderId="11" xfId="0" applyNumberFormat="1" applyFont="1" applyFill="1" applyBorder="1" applyAlignment="1">
      <alignment horizontal="right"/>
    </xf>
    <xf numFmtId="174" fontId="5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174" fontId="7" fillId="0" borderId="15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174" fontId="8" fillId="0" borderId="25" xfId="0" applyNumberFormat="1" applyFont="1" applyFill="1" applyBorder="1" applyAlignment="1">
      <alignment horizontal="right"/>
    </xf>
    <xf numFmtId="0" fontId="8" fillId="0" borderId="2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174" fontId="8" fillId="0" borderId="32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174" fontId="7" fillId="0" borderId="35" xfId="0" applyNumberFormat="1" applyFont="1" applyFill="1" applyBorder="1" applyAlignment="1">
      <alignment horizontal="right"/>
    </xf>
    <xf numFmtId="174" fontId="8" fillId="0" borderId="36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 wrapText="1"/>
    </xf>
    <xf numFmtId="0" fontId="8" fillId="0" borderId="38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center"/>
    </xf>
    <xf numFmtId="174" fontId="8" fillId="0" borderId="4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left" wrapText="1"/>
    </xf>
    <xf numFmtId="0" fontId="8" fillId="0" borderId="41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/>
    </xf>
    <xf numFmtId="174" fontId="7" fillId="0" borderId="15" xfId="0" applyNumberFormat="1" applyFont="1" applyFill="1" applyBorder="1" applyAlignment="1">
      <alignment horizontal="right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74" fontId="7" fillId="0" borderId="45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174" fontId="8" fillId="0" borderId="45" xfId="0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left" wrapText="1"/>
    </xf>
    <xf numFmtId="0" fontId="7" fillId="0" borderId="47" xfId="0" applyFont="1" applyFill="1" applyBorder="1" applyAlignment="1">
      <alignment wrapText="1"/>
    </xf>
    <xf numFmtId="49" fontId="5" fillId="0" borderId="48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174" fontId="7" fillId="0" borderId="49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/>
    </xf>
    <xf numFmtId="174" fontId="8" fillId="0" borderId="51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left" wrapText="1"/>
    </xf>
    <xf numFmtId="174" fontId="6" fillId="0" borderId="49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center"/>
    </xf>
    <xf numFmtId="174" fontId="8" fillId="0" borderId="54" xfId="0" applyNumberFormat="1" applyFont="1" applyFill="1" applyBorder="1" applyAlignment="1">
      <alignment horizontal="right"/>
    </xf>
    <xf numFmtId="174" fontId="8" fillId="0" borderId="22" xfId="0" applyNumberFormat="1" applyFont="1" applyFill="1" applyBorder="1" applyAlignment="1">
      <alignment horizontal="right"/>
    </xf>
    <xf numFmtId="174" fontId="8" fillId="0" borderId="25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174" fontId="7" fillId="0" borderId="55" xfId="0" applyNumberFormat="1" applyFont="1" applyFill="1" applyBorder="1" applyAlignment="1">
      <alignment horizontal="right"/>
    </xf>
    <xf numFmtId="175" fontId="8" fillId="0" borderId="22" xfId="0" applyNumberFormat="1" applyFont="1" applyFill="1" applyBorder="1" applyAlignment="1">
      <alignment horizontal="right"/>
    </xf>
    <xf numFmtId="49" fontId="8" fillId="0" borderId="41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horizontal="left" wrapText="1"/>
    </xf>
    <xf numFmtId="174" fontId="6" fillId="0" borderId="32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wrapText="1"/>
    </xf>
    <xf numFmtId="0" fontId="7" fillId="0" borderId="61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left" wrapText="1"/>
    </xf>
    <xf numFmtId="174" fontId="6" fillId="0" borderId="12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center" wrapText="1"/>
    </xf>
    <xf numFmtId="174" fontId="6" fillId="0" borderId="55" xfId="0" applyNumberFormat="1" applyFont="1" applyFill="1" applyBorder="1" applyAlignment="1">
      <alignment horizontal="right"/>
    </xf>
    <xf numFmtId="49" fontId="7" fillId="0" borderId="6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right"/>
    </xf>
    <xf numFmtId="174" fontId="6" fillId="0" borderId="65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174" fontId="8" fillId="0" borderId="66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174" fontId="5" fillId="0" borderId="49" xfId="0" applyNumberFormat="1" applyFont="1" applyFill="1" applyBorder="1" applyAlignment="1">
      <alignment horizontal="right"/>
    </xf>
    <xf numFmtId="174" fontId="8" fillId="0" borderId="51" xfId="0" applyNumberFormat="1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/>
    </xf>
    <xf numFmtId="174" fontId="6" fillId="0" borderId="15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174" fontId="5" fillId="0" borderId="51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left" wrapText="1"/>
    </xf>
    <xf numFmtId="174" fontId="7" fillId="0" borderId="32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 wrapText="1"/>
    </xf>
    <xf numFmtId="49" fontId="5" fillId="0" borderId="67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left" wrapText="1"/>
    </xf>
    <xf numFmtId="174" fontId="8" fillId="0" borderId="35" xfId="0" applyNumberFormat="1" applyFont="1" applyFill="1" applyBorder="1" applyAlignment="1">
      <alignment horizontal="right"/>
    </xf>
    <xf numFmtId="174" fontId="6" fillId="0" borderId="66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175" fontId="5" fillId="0" borderId="51" xfId="0" applyNumberFormat="1" applyFont="1" applyFill="1" applyBorder="1" applyAlignment="1">
      <alignment horizontal="right"/>
    </xf>
    <xf numFmtId="0" fontId="8" fillId="0" borderId="21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wrapText="1"/>
    </xf>
    <xf numFmtId="49" fontId="5" fillId="0" borderId="33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74" fontId="5" fillId="0" borderId="55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5" fillId="0" borderId="68" xfId="0" applyNumberFormat="1" applyFont="1" applyFill="1" applyBorder="1" applyAlignment="1">
      <alignment horizontal="center"/>
    </xf>
    <xf numFmtId="174" fontId="5" fillId="0" borderId="36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left" wrapText="1"/>
    </xf>
    <xf numFmtId="174" fontId="8" fillId="0" borderId="32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174" fontId="8" fillId="0" borderId="49" xfId="0" applyNumberFormat="1" applyFont="1" applyFill="1" applyBorder="1" applyAlignment="1">
      <alignment horizontal="right"/>
    </xf>
    <xf numFmtId="174" fontId="8" fillId="0" borderId="36" xfId="0" applyNumberFormat="1" applyFont="1" applyFill="1" applyBorder="1" applyAlignment="1">
      <alignment horizontal="right"/>
    </xf>
    <xf numFmtId="174" fontId="8" fillId="0" borderId="54" xfId="0" applyNumberFormat="1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horizontal="left" wrapText="1"/>
    </xf>
    <xf numFmtId="49" fontId="6" fillId="0" borderId="69" xfId="0" applyNumberFormat="1" applyFont="1" applyFill="1" applyBorder="1" applyAlignment="1">
      <alignment horizontal="left" wrapText="1"/>
    </xf>
    <xf numFmtId="49" fontId="6" fillId="0" borderId="70" xfId="0" applyNumberFormat="1" applyFont="1" applyFill="1" applyBorder="1" applyAlignment="1">
      <alignment horizontal="center"/>
    </xf>
    <xf numFmtId="174" fontId="6" fillId="0" borderId="71" xfId="0" applyNumberFormat="1" applyFont="1" applyFill="1" applyBorder="1" applyAlignment="1">
      <alignment horizontal="right"/>
    </xf>
    <xf numFmtId="174" fontId="8" fillId="0" borderId="72" xfId="0" applyNumberFormat="1" applyFont="1" applyFill="1" applyBorder="1" applyAlignment="1">
      <alignment horizontal="right"/>
    </xf>
    <xf numFmtId="174" fontId="8" fillId="0" borderId="73" xfId="0" applyNumberFormat="1" applyFont="1" applyFill="1" applyBorder="1" applyAlignment="1">
      <alignment horizontal="right"/>
    </xf>
    <xf numFmtId="0" fontId="10" fillId="34" borderId="74" xfId="0" applyFont="1" applyFill="1" applyBorder="1" applyAlignment="1">
      <alignment horizontal="center" vertical="center" wrapText="1"/>
    </xf>
    <xf numFmtId="0" fontId="11" fillId="35" borderId="75" xfId="0" applyFont="1" applyFill="1" applyBorder="1" applyAlignment="1">
      <alignment horizontal="center" vertical="center" wrapText="1"/>
    </xf>
    <xf numFmtId="0" fontId="12" fillId="35" borderId="76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13" fillId="35" borderId="78" xfId="0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left" wrapText="1"/>
    </xf>
    <xf numFmtId="49" fontId="8" fillId="0" borderId="79" xfId="0" applyNumberFormat="1" applyFont="1" applyFill="1" applyBorder="1" applyAlignment="1">
      <alignment horizontal="center"/>
    </xf>
    <xf numFmtId="174" fontId="8" fillId="0" borderId="80" xfId="0" applyNumberFormat="1" applyFont="1" applyFill="1" applyBorder="1" applyAlignment="1">
      <alignment horizontal="right"/>
    </xf>
    <xf numFmtId="49" fontId="8" fillId="0" borderId="81" xfId="0" applyNumberFormat="1" applyFont="1" applyFill="1" applyBorder="1" applyAlignment="1">
      <alignment horizontal="left" wrapText="1"/>
    </xf>
    <xf numFmtId="49" fontId="8" fillId="0" borderId="82" xfId="0" applyNumberFormat="1" applyFont="1" applyFill="1" applyBorder="1" applyAlignment="1">
      <alignment horizontal="center"/>
    </xf>
    <xf numFmtId="174" fontId="8" fillId="0" borderId="83" xfId="0" applyNumberFormat="1" applyFont="1" applyFill="1" applyBorder="1" applyAlignment="1">
      <alignment horizontal="right"/>
    </xf>
    <xf numFmtId="0" fontId="8" fillId="33" borderId="26" xfId="0" applyNumberFormat="1" applyFont="1" applyFill="1" applyBorder="1" applyAlignment="1">
      <alignment horizontal="left" wrapText="1"/>
    </xf>
    <xf numFmtId="49" fontId="8" fillId="33" borderId="27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174" fontId="8" fillId="33" borderId="12" xfId="0" applyNumberFormat="1" applyFont="1" applyFill="1" applyBorder="1" applyAlignment="1">
      <alignment horizontal="right"/>
    </xf>
    <xf numFmtId="49" fontId="8" fillId="33" borderId="28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174" fontId="8" fillId="33" borderId="32" xfId="0" applyNumberFormat="1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center"/>
    </xf>
    <xf numFmtId="174" fontId="7" fillId="33" borderId="15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8" fillId="33" borderId="17" xfId="0" applyNumberFormat="1" applyFont="1" applyFill="1" applyBorder="1" applyAlignment="1">
      <alignment horizontal="left" wrapText="1"/>
    </xf>
    <xf numFmtId="49" fontId="8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174" fontId="8" fillId="33" borderId="19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174" fontId="8" fillId="33" borderId="22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horizontal="center"/>
    </xf>
    <xf numFmtId="174" fontId="8" fillId="33" borderId="72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174" fontId="5" fillId="33" borderId="36" xfId="0" applyNumberFormat="1" applyFont="1" applyFill="1" applyBorder="1" applyAlignment="1">
      <alignment horizontal="right"/>
    </xf>
    <xf numFmtId="174" fontId="8" fillId="33" borderId="22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174" fontId="8" fillId="33" borderId="32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center"/>
    </xf>
    <xf numFmtId="49" fontId="8" fillId="0" borderId="84" xfId="0" applyNumberFormat="1" applyFont="1" applyFill="1" applyBorder="1" applyAlignment="1">
      <alignment horizontal="left" wrapText="1"/>
    </xf>
    <xf numFmtId="49" fontId="8" fillId="0" borderId="85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/>
    </xf>
    <xf numFmtId="49" fontId="5" fillId="0" borderId="87" xfId="0" applyNumberFormat="1" applyFont="1" applyFill="1" applyBorder="1" applyAlignment="1">
      <alignment horizontal="left" wrapText="1"/>
    </xf>
    <xf numFmtId="49" fontId="5" fillId="0" borderId="85" xfId="0" applyNumberFormat="1" applyFont="1" applyFill="1" applyBorder="1" applyAlignment="1">
      <alignment horizontal="center"/>
    </xf>
    <xf numFmtId="49" fontId="5" fillId="0" borderId="88" xfId="0" applyNumberFormat="1" applyFont="1" applyFill="1" applyBorder="1" applyAlignment="1">
      <alignment horizontal="center"/>
    </xf>
    <xf numFmtId="49" fontId="8" fillId="0" borderId="89" xfId="0" applyNumberFormat="1" applyFont="1" applyFill="1" applyBorder="1" applyAlignment="1">
      <alignment horizontal="left" wrapText="1"/>
    </xf>
    <xf numFmtId="49" fontId="5" fillId="0" borderId="90" xfId="0" applyNumberFormat="1" applyFont="1" applyFill="1" applyBorder="1" applyAlignment="1">
      <alignment horizontal="center"/>
    </xf>
    <xf numFmtId="49" fontId="8" fillId="0" borderId="90" xfId="0" applyNumberFormat="1" applyFont="1" applyFill="1" applyBorder="1" applyAlignment="1">
      <alignment horizontal="center"/>
    </xf>
    <xf numFmtId="49" fontId="8" fillId="0" borderId="91" xfId="0" applyNumberFormat="1" applyFont="1" applyFill="1" applyBorder="1" applyAlignment="1">
      <alignment horizontal="center"/>
    </xf>
    <xf numFmtId="49" fontId="8" fillId="0" borderId="92" xfId="0" applyNumberFormat="1" applyFont="1" applyFill="1" applyBorder="1" applyAlignment="1">
      <alignment horizontal="left" wrapText="1"/>
    </xf>
    <xf numFmtId="49" fontId="5" fillId="0" borderId="93" xfId="0" applyNumberFormat="1" applyFont="1" applyFill="1" applyBorder="1" applyAlignment="1">
      <alignment horizontal="center"/>
    </xf>
    <xf numFmtId="49" fontId="8" fillId="0" borderId="93" xfId="0" applyNumberFormat="1" applyFont="1" applyFill="1" applyBorder="1" applyAlignment="1">
      <alignment horizontal="center"/>
    </xf>
    <xf numFmtId="49" fontId="8" fillId="0" borderId="9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8.875" defaultRowHeight="12.75"/>
  <cols>
    <col min="1" max="1" width="85.25390625" style="1" customWidth="1"/>
    <col min="2" max="2" width="18.00390625" style="1" customWidth="1"/>
    <col min="3" max="3" width="9.25390625" style="1" customWidth="1"/>
    <col min="4" max="4" width="11.75390625" style="1" customWidth="1"/>
    <col min="5" max="5" width="16.625" style="5" customWidth="1"/>
    <col min="6" max="7" width="15.625" style="1" customWidth="1"/>
    <col min="8" max="16384" width="8.875" style="1" customWidth="1"/>
  </cols>
  <sheetData>
    <row r="1" spans="1:7" ht="15.75" customHeight="1">
      <c r="A1" s="223" t="s">
        <v>24</v>
      </c>
      <c r="B1" s="223"/>
      <c r="C1" s="223"/>
      <c r="D1" s="223"/>
      <c r="E1" s="223"/>
      <c r="F1" s="223"/>
      <c r="G1" s="223"/>
    </row>
    <row r="2" spans="1:7" ht="15.75">
      <c r="A2" s="224" t="s">
        <v>27</v>
      </c>
      <c r="B2" s="224"/>
      <c r="C2" s="224"/>
      <c r="D2" s="224"/>
      <c r="E2" s="224"/>
      <c r="F2" s="224"/>
      <c r="G2" s="224"/>
    </row>
    <row r="3" spans="1:7" ht="15.75">
      <c r="A3" s="224" t="s">
        <v>40</v>
      </c>
      <c r="B3" s="224"/>
      <c r="C3" s="224"/>
      <c r="D3" s="224"/>
      <c r="E3" s="224"/>
      <c r="F3" s="224"/>
      <c r="G3" s="224"/>
    </row>
    <row r="4" spans="1:7" ht="15.75">
      <c r="A4" s="224" t="s">
        <v>41</v>
      </c>
      <c r="B4" s="224"/>
      <c r="C4" s="224"/>
      <c r="D4" s="224"/>
      <c r="E4" s="224"/>
      <c r="F4" s="224"/>
      <c r="G4" s="224"/>
    </row>
    <row r="5" spans="1:7" ht="15.75">
      <c r="A5" s="223" t="s">
        <v>341</v>
      </c>
      <c r="B5" s="223"/>
      <c r="C5" s="223"/>
      <c r="D5" s="223"/>
      <c r="E5" s="223"/>
      <c r="F5" s="223"/>
      <c r="G5" s="223"/>
    </row>
    <row r="6" spans="2:7" ht="15.75">
      <c r="B6" s="223" t="s">
        <v>198</v>
      </c>
      <c r="C6" s="223"/>
      <c r="D6" s="223"/>
      <c r="E6" s="223"/>
      <c r="F6" s="223"/>
      <c r="G6" s="223"/>
    </row>
    <row r="7" spans="1:5" ht="15.75" customHeight="1">
      <c r="A7" s="224"/>
      <c r="B7" s="224"/>
      <c r="C7" s="224"/>
      <c r="D7" s="224"/>
      <c r="E7" s="224"/>
    </row>
    <row r="8" spans="2:5" ht="15.75">
      <c r="B8" s="223"/>
      <c r="C8" s="223"/>
      <c r="D8" s="223"/>
      <c r="E8" s="223"/>
    </row>
    <row r="9" spans="1:7" ht="99" customHeight="1">
      <c r="A9" s="222" t="s">
        <v>315</v>
      </c>
      <c r="B9" s="222"/>
      <c r="C9" s="222"/>
      <c r="D9" s="222"/>
      <c r="E9" s="222"/>
      <c r="F9" s="222"/>
      <c r="G9" s="222"/>
    </row>
    <row r="10" spans="1:7" ht="19.5" customHeight="1">
      <c r="A10" s="221"/>
      <c r="B10" s="221"/>
      <c r="C10" s="221"/>
      <c r="D10" s="221"/>
      <c r="E10" s="221"/>
      <c r="F10" s="6"/>
      <c r="G10" s="6"/>
    </row>
    <row r="11" spans="1:7" ht="13.5" customHeight="1" thickBot="1">
      <c r="A11" s="6"/>
      <c r="B11" s="6"/>
      <c r="C11" s="6"/>
      <c r="D11" s="6"/>
      <c r="E11" s="7"/>
      <c r="F11" s="6"/>
      <c r="G11" s="6"/>
    </row>
    <row r="12" spans="1:7" ht="43.5" customHeight="1" thickBot="1" thickTop="1">
      <c r="A12" s="164" t="s">
        <v>0</v>
      </c>
      <c r="B12" s="165" t="s">
        <v>1</v>
      </c>
      <c r="C12" s="165" t="s">
        <v>2</v>
      </c>
      <c r="D12" s="165" t="s">
        <v>329</v>
      </c>
      <c r="E12" s="166" t="s">
        <v>330</v>
      </c>
      <c r="F12" s="166" t="s">
        <v>331</v>
      </c>
      <c r="G12" s="166" t="s">
        <v>332</v>
      </c>
    </row>
    <row r="13" spans="1:7" ht="17.25" customHeight="1" thickBot="1" thickTop="1">
      <c r="A13" s="167">
        <v>1</v>
      </c>
      <c r="B13" s="168">
        <v>2</v>
      </c>
      <c r="C13" s="168">
        <v>3</v>
      </c>
      <c r="D13" s="168">
        <v>4</v>
      </c>
      <c r="E13" s="168">
        <v>5</v>
      </c>
      <c r="F13" s="168">
        <v>6</v>
      </c>
      <c r="G13" s="168">
        <v>7</v>
      </c>
    </row>
    <row r="14" spans="1:7" ht="60.75" thickTop="1">
      <c r="A14" s="186" t="s">
        <v>171</v>
      </c>
      <c r="B14" s="187" t="s">
        <v>80</v>
      </c>
      <c r="C14" s="187"/>
      <c r="D14" s="187"/>
      <c r="E14" s="188">
        <f>E15+E33</f>
        <v>2798.7999999999997</v>
      </c>
      <c r="F14" s="188">
        <f>F15+F33</f>
        <v>6742.400000000001</v>
      </c>
      <c r="G14" s="188">
        <f>G15+G33</f>
        <v>4931.299999999999</v>
      </c>
    </row>
    <row r="15" spans="1:7" ht="51.75" customHeight="1">
      <c r="A15" s="189" t="s">
        <v>172</v>
      </c>
      <c r="B15" s="187" t="s">
        <v>81</v>
      </c>
      <c r="C15" s="187" t="s">
        <v>3</v>
      </c>
      <c r="D15" s="187"/>
      <c r="E15" s="188">
        <f>E16+E23</f>
        <v>1765.7999999999997</v>
      </c>
      <c r="F15" s="188">
        <f>F16+F23</f>
        <v>5422.400000000001</v>
      </c>
      <c r="G15" s="188">
        <f>G16+G23</f>
        <v>3808.2999999999997</v>
      </c>
    </row>
    <row r="16" spans="1:7" ht="30">
      <c r="A16" s="190" t="s">
        <v>82</v>
      </c>
      <c r="B16" s="187" t="s">
        <v>83</v>
      </c>
      <c r="C16" s="187"/>
      <c r="D16" s="187"/>
      <c r="E16" s="188">
        <f>E17+E20</f>
        <v>423.1</v>
      </c>
      <c r="F16" s="188">
        <f>F17+F20</f>
        <v>308.1</v>
      </c>
      <c r="G16" s="188">
        <f>G17+G20</f>
        <v>318.1</v>
      </c>
    </row>
    <row r="17" spans="1:7" ht="32.25" customHeight="1">
      <c r="A17" s="191" t="s">
        <v>318</v>
      </c>
      <c r="B17" s="192" t="s">
        <v>317</v>
      </c>
      <c r="C17" s="193"/>
      <c r="D17" s="193"/>
      <c r="E17" s="194">
        <f aca="true" t="shared" si="0" ref="E17:G18">E18</f>
        <v>315</v>
      </c>
      <c r="F17" s="194">
        <f t="shared" si="0"/>
        <v>200</v>
      </c>
      <c r="G17" s="194">
        <f t="shared" si="0"/>
        <v>210</v>
      </c>
    </row>
    <row r="18" spans="1:7" ht="30">
      <c r="A18" s="195" t="s">
        <v>247</v>
      </c>
      <c r="B18" s="192" t="s">
        <v>317</v>
      </c>
      <c r="C18" s="181" t="s">
        <v>248</v>
      </c>
      <c r="D18" s="181"/>
      <c r="E18" s="196">
        <f t="shared" si="0"/>
        <v>315</v>
      </c>
      <c r="F18" s="196">
        <f t="shared" si="0"/>
        <v>200</v>
      </c>
      <c r="G18" s="196">
        <f t="shared" si="0"/>
        <v>210</v>
      </c>
    </row>
    <row r="19" spans="1:7" ht="30">
      <c r="A19" s="182" t="s">
        <v>334</v>
      </c>
      <c r="B19" s="192" t="s">
        <v>317</v>
      </c>
      <c r="C19" s="197" t="s">
        <v>248</v>
      </c>
      <c r="D19" s="197" t="s">
        <v>12</v>
      </c>
      <c r="E19" s="198">
        <v>315</v>
      </c>
      <c r="F19" s="198">
        <v>200</v>
      </c>
      <c r="G19" s="198">
        <v>210</v>
      </c>
    </row>
    <row r="20" spans="1:7" ht="51" customHeight="1">
      <c r="A20" s="175" t="s">
        <v>338</v>
      </c>
      <c r="B20" s="176" t="s">
        <v>86</v>
      </c>
      <c r="C20" s="177"/>
      <c r="D20" s="177"/>
      <c r="E20" s="178">
        <f aca="true" t="shared" si="1" ref="E20:G21">E21</f>
        <v>108.1</v>
      </c>
      <c r="F20" s="178">
        <f t="shared" si="1"/>
        <v>108.1</v>
      </c>
      <c r="G20" s="178">
        <f t="shared" si="1"/>
        <v>108.1</v>
      </c>
    </row>
    <row r="21" spans="1:7" ht="15">
      <c r="A21" s="179" t="s">
        <v>249</v>
      </c>
      <c r="B21" s="180" t="s">
        <v>86</v>
      </c>
      <c r="C21" s="181" t="s">
        <v>250</v>
      </c>
      <c r="D21" s="181"/>
      <c r="E21" s="3">
        <f t="shared" si="1"/>
        <v>108.1</v>
      </c>
      <c r="F21" s="3">
        <f t="shared" si="1"/>
        <v>108.1</v>
      </c>
      <c r="G21" s="3">
        <f t="shared" si="1"/>
        <v>108.1</v>
      </c>
    </row>
    <row r="22" spans="1:7" ht="30">
      <c r="A22" s="182" t="s">
        <v>334</v>
      </c>
      <c r="B22" s="183" t="s">
        <v>86</v>
      </c>
      <c r="C22" s="184" t="s">
        <v>250</v>
      </c>
      <c r="D22" s="184" t="s">
        <v>12</v>
      </c>
      <c r="E22" s="185">
        <v>108.1</v>
      </c>
      <c r="F22" s="185">
        <v>108.1</v>
      </c>
      <c r="G22" s="185">
        <v>108.1</v>
      </c>
    </row>
    <row r="23" spans="1:7" ht="30">
      <c r="A23" s="12" t="s">
        <v>316</v>
      </c>
      <c r="B23" s="9" t="s">
        <v>319</v>
      </c>
      <c r="C23" s="9"/>
      <c r="D23" s="9"/>
      <c r="E23" s="10">
        <f>E27+E30+E24</f>
        <v>1342.6999999999998</v>
      </c>
      <c r="F23" s="10">
        <f>F27+F30+F24</f>
        <v>5114.3</v>
      </c>
      <c r="G23" s="10">
        <f>G27+G30+G24</f>
        <v>3490.2</v>
      </c>
    </row>
    <row r="24" spans="1:7" ht="30">
      <c r="A24" s="13" t="s">
        <v>278</v>
      </c>
      <c r="B24" s="14" t="s">
        <v>321</v>
      </c>
      <c r="C24" s="15"/>
      <c r="D24" s="15"/>
      <c r="E24" s="16">
        <f aca="true" t="shared" si="2" ref="E24:G25">E25</f>
        <v>1264.6999999999998</v>
      </c>
      <c r="F24" s="16">
        <f t="shared" si="2"/>
        <v>5039.3</v>
      </c>
      <c r="G24" s="16">
        <f t="shared" si="2"/>
        <v>3415.2</v>
      </c>
    </row>
    <row r="25" spans="1:7" ht="30">
      <c r="A25" s="17" t="s">
        <v>247</v>
      </c>
      <c r="B25" s="14" t="s">
        <v>321</v>
      </c>
      <c r="C25" s="18" t="s">
        <v>248</v>
      </c>
      <c r="D25" s="18"/>
      <c r="E25" s="19">
        <f t="shared" si="2"/>
        <v>1264.6999999999998</v>
      </c>
      <c r="F25" s="19">
        <f t="shared" si="2"/>
        <v>5039.3</v>
      </c>
      <c r="G25" s="19">
        <f t="shared" si="2"/>
        <v>3415.2</v>
      </c>
    </row>
    <row r="26" spans="1:7" ht="15">
      <c r="A26" s="20" t="s">
        <v>333</v>
      </c>
      <c r="B26" s="21" t="s">
        <v>321</v>
      </c>
      <c r="C26" s="22" t="s">
        <v>248</v>
      </c>
      <c r="D26" s="22" t="s">
        <v>11</v>
      </c>
      <c r="E26" s="162">
        <f>3763.7+1-2500</f>
        <v>1264.6999999999998</v>
      </c>
      <c r="F26" s="162">
        <v>5039.3</v>
      </c>
      <c r="G26" s="162">
        <f>3414.1+1.1</f>
        <v>3415.2</v>
      </c>
    </row>
    <row r="27" spans="1:7" ht="15">
      <c r="A27" s="13" t="s">
        <v>84</v>
      </c>
      <c r="B27" s="14" t="s">
        <v>322</v>
      </c>
      <c r="C27" s="15"/>
      <c r="D27" s="15"/>
      <c r="E27" s="16">
        <f aca="true" t="shared" si="3" ref="E27:G31">E28</f>
        <v>20</v>
      </c>
      <c r="F27" s="16">
        <f t="shared" si="3"/>
        <v>25</v>
      </c>
      <c r="G27" s="16">
        <f t="shared" si="3"/>
        <v>25</v>
      </c>
    </row>
    <row r="28" spans="1:7" ht="30">
      <c r="A28" s="17" t="s">
        <v>247</v>
      </c>
      <c r="B28" s="14" t="s">
        <v>322</v>
      </c>
      <c r="C28" s="18" t="s">
        <v>248</v>
      </c>
      <c r="D28" s="18"/>
      <c r="E28" s="19">
        <f t="shared" si="3"/>
        <v>20</v>
      </c>
      <c r="F28" s="19">
        <f t="shared" si="3"/>
        <v>25</v>
      </c>
      <c r="G28" s="19">
        <f t="shared" si="3"/>
        <v>25</v>
      </c>
    </row>
    <row r="29" spans="1:7" ht="15">
      <c r="A29" s="20" t="s">
        <v>333</v>
      </c>
      <c r="B29" s="21" t="s">
        <v>322</v>
      </c>
      <c r="C29" s="22" t="s">
        <v>248</v>
      </c>
      <c r="D29" s="22" t="s">
        <v>11</v>
      </c>
      <c r="E29" s="162">
        <v>20</v>
      </c>
      <c r="F29" s="162">
        <v>25</v>
      </c>
      <c r="G29" s="162">
        <v>25</v>
      </c>
    </row>
    <row r="30" spans="1:7" ht="15">
      <c r="A30" s="13" t="s">
        <v>320</v>
      </c>
      <c r="B30" s="14" t="s">
        <v>323</v>
      </c>
      <c r="C30" s="15"/>
      <c r="D30" s="15"/>
      <c r="E30" s="16">
        <f t="shared" si="3"/>
        <v>58</v>
      </c>
      <c r="F30" s="16">
        <f t="shared" si="3"/>
        <v>50</v>
      </c>
      <c r="G30" s="16">
        <f t="shared" si="3"/>
        <v>50</v>
      </c>
    </row>
    <row r="31" spans="1:7" ht="30">
      <c r="A31" s="17" t="s">
        <v>247</v>
      </c>
      <c r="B31" s="14" t="s">
        <v>323</v>
      </c>
      <c r="C31" s="18" t="s">
        <v>248</v>
      </c>
      <c r="D31" s="18"/>
      <c r="E31" s="19">
        <f t="shared" si="3"/>
        <v>58</v>
      </c>
      <c r="F31" s="19">
        <f t="shared" si="3"/>
        <v>50</v>
      </c>
      <c r="G31" s="19">
        <f t="shared" si="3"/>
        <v>50</v>
      </c>
    </row>
    <row r="32" spans="1:7" ht="15">
      <c r="A32" s="20" t="s">
        <v>333</v>
      </c>
      <c r="B32" s="14" t="s">
        <v>323</v>
      </c>
      <c r="C32" s="22" t="s">
        <v>248</v>
      </c>
      <c r="D32" s="22" t="s">
        <v>11</v>
      </c>
      <c r="E32" s="162">
        <v>58</v>
      </c>
      <c r="F32" s="162">
        <v>50</v>
      </c>
      <c r="G32" s="162">
        <v>50</v>
      </c>
    </row>
    <row r="33" spans="1:7" ht="30">
      <c r="A33" s="12" t="s">
        <v>183</v>
      </c>
      <c r="B33" s="9" t="s">
        <v>85</v>
      </c>
      <c r="C33" s="35"/>
      <c r="D33" s="9"/>
      <c r="E33" s="10">
        <f>E34</f>
        <v>1033</v>
      </c>
      <c r="F33" s="10">
        <f>F34</f>
        <v>1320</v>
      </c>
      <c r="G33" s="10">
        <f>G34</f>
        <v>1123</v>
      </c>
    </row>
    <row r="34" spans="1:7" ht="24" customHeight="1">
      <c r="A34" s="36" t="s">
        <v>88</v>
      </c>
      <c r="B34" s="9" t="s">
        <v>87</v>
      </c>
      <c r="C34" s="37"/>
      <c r="D34" s="38"/>
      <c r="E34" s="39">
        <f>E35+E38</f>
        <v>1033</v>
      </c>
      <c r="F34" s="39">
        <f>F35+F38</f>
        <v>1320</v>
      </c>
      <c r="G34" s="39">
        <f>G35+G38</f>
        <v>1123</v>
      </c>
    </row>
    <row r="35" spans="1:7" ht="30">
      <c r="A35" s="24" t="s">
        <v>89</v>
      </c>
      <c r="B35" s="25" t="s">
        <v>90</v>
      </c>
      <c r="C35" s="25"/>
      <c r="D35" s="25"/>
      <c r="E35" s="40">
        <f aca="true" t="shared" si="4" ref="E35:G36">E36</f>
        <v>933</v>
      </c>
      <c r="F35" s="40">
        <f t="shared" si="4"/>
        <v>1220</v>
      </c>
      <c r="G35" s="40">
        <f t="shared" si="4"/>
        <v>1023</v>
      </c>
    </row>
    <row r="36" spans="1:7" ht="30">
      <c r="A36" s="17" t="s">
        <v>247</v>
      </c>
      <c r="B36" s="18" t="s">
        <v>90</v>
      </c>
      <c r="C36" s="18" t="s">
        <v>248</v>
      </c>
      <c r="D36" s="18"/>
      <c r="E36" s="19">
        <f t="shared" si="4"/>
        <v>933</v>
      </c>
      <c r="F36" s="19">
        <f t="shared" si="4"/>
        <v>1220</v>
      </c>
      <c r="G36" s="19">
        <f t="shared" si="4"/>
        <v>1023</v>
      </c>
    </row>
    <row r="37" spans="1:7" ht="30">
      <c r="A37" s="41" t="s">
        <v>334</v>
      </c>
      <c r="B37" s="22" t="s">
        <v>90</v>
      </c>
      <c r="C37" s="22" t="s">
        <v>248</v>
      </c>
      <c r="D37" s="22" t="s">
        <v>12</v>
      </c>
      <c r="E37" s="23">
        <f>2776-1600-243</f>
        <v>933</v>
      </c>
      <c r="F37" s="23">
        <v>1220</v>
      </c>
      <c r="G37" s="23">
        <v>1023</v>
      </c>
    </row>
    <row r="38" spans="1:7" ht="30">
      <c r="A38" s="42" t="s">
        <v>91</v>
      </c>
      <c r="B38" s="25" t="s">
        <v>92</v>
      </c>
      <c r="C38" s="25"/>
      <c r="D38" s="25"/>
      <c r="E38" s="27">
        <f aca="true" t="shared" si="5" ref="E38:G39">E39</f>
        <v>100</v>
      </c>
      <c r="F38" s="27">
        <f t="shared" si="5"/>
        <v>100</v>
      </c>
      <c r="G38" s="27">
        <f t="shared" si="5"/>
        <v>100</v>
      </c>
    </row>
    <row r="39" spans="1:7" ht="15">
      <c r="A39" s="17" t="s">
        <v>253</v>
      </c>
      <c r="B39" s="18" t="s">
        <v>92</v>
      </c>
      <c r="C39" s="18" t="s">
        <v>254</v>
      </c>
      <c r="D39" s="43"/>
      <c r="E39" s="44">
        <f t="shared" si="5"/>
        <v>100</v>
      </c>
      <c r="F39" s="44">
        <f t="shared" si="5"/>
        <v>100</v>
      </c>
      <c r="G39" s="44">
        <f t="shared" si="5"/>
        <v>100</v>
      </c>
    </row>
    <row r="40" spans="1:7" ht="30">
      <c r="A40" s="41" t="s">
        <v>334</v>
      </c>
      <c r="B40" s="22" t="s">
        <v>92</v>
      </c>
      <c r="C40" s="22" t="s">
        <v>254</v>
      </c>
      <c r="D40" s="22" t="s">
        <v>12</v>
      </c>
      <c r="E40" s="45">
        <v>100</v>
      </c>
      <c r="F40" s="45">
        <v>100</v>
      </c>
      <c r="G40" s="45">
        <v>100</v>
      </c>
    </row>
    <row r="41" spans="1:7" ht="75">
      <c r="A41" s="46" t="s">
        <v>93</v>
      </c>
      <c r="B41" s="47" t="s">
        <v>94</v>
      </c>
      <c r="C41" s="48"/>
      <c r="D41" s="47"/>
      <c r="E41" s="49">
        <f>E42+E53</f>
        <v>18169</v>
      </c>
      <c r="F41" s="49">
        <f>F42+F53</f>
        <v>16487.4</v>
      </c>
      <c r="G41" s="49">
        <f>G42+G53</f>
        <v>17007.4</v>
      </c>
    </row>
    <row r="42" spans="1:7" ht="75">
      <c r="A42" s="50" t="s">
        <v>95</v>
      </c>
      <c r="B42" s="9" t="s">
        <v>96</v>
      </c>
      <c r="C42" s="9"/>
      <c r="D42" s="9"/>
      <c r="E42" s="10">
        <f>E43</f>
        <v>16069</v>
      </c>
      <c r="F42" s="10">
        <f>F43</f>
        <v>15487.4</v>
      </c>
      <c r="G42" s="10">
        <f>G43</f>
        <v>15337.4</v>
      </c>
    </row>
    <row r="43" spans="1:7" ht="30">
      <c r="A43" s="50" t="s">
        <v>97</v>
      </c>
      <c r="B43" s="9" t="s">
        <v>98</v>
      </c>
      <c r="C43" s="9"/>
      <c r="D43" s="9"/>
      <c r="E43" s="10">
        <f>E47+E50+E44</f>
        <v>16069</v>
      </c>
      <c r="F43" s="10">
        <f>F47+F50+F44</f>
        <v>15487.4</v>
      </c>
      <c r="G43" s="10">
        <f>G47+G50+G44</f>
        <v>15337.4</v>
      </c>
    </row>
    <row r="44" spans="1:7" ht="15">
      <c r="A44" s="51" t="s">
        <v>324</v>
      </c>
      <c r="B44" s="14" t="s">
        <v>211</v>
      </c>
      <c r="C44" s="15"/>
      <c r="D44" s="15"/>
      <c r="E44" s="16">
        <f aca="true" t="shared" si="6" ref="E44:G45">E45</f>
        <v>3570.6</v>
      </c>
      <c r="F44" s="16">
        <f t="shared" si="6"/>
        <v>4100</v>
      </c>
      <c r="G44" s="16">
        <f t="shared" si="6"/>
        <v>3650</v>
      </c>
    </row>
    <row r="45" spans="1:7" ht="30">
      <c r="A45" s="17" t="s">
        <v>247</v>
      </c>
      <c r="B45" s="29" t="s">
        <v>211</v>
      </c>
      <c r="C45" s="18" t="s">
        <v>248</v>
      </c>
      <c r="D45" s="29"/>
      <c r="E45" s="19">
        <f t="shared" si="6"/>
        <v>3570.6</v>
      </c>
      <c r="F45" s="19">
        <f t="shared" si="6"/>
        <v>4100</v>
      </c>
      <c r="G45" s="19">
        <f t="shared" si="6"/>
        <v>3650</v>
      </c>
    </row>
    <row r="46" spans="1:7" ht="15">
      <c r="A46" s="52" t="s">
        <v>39</v>
      </c>
      <c r="B46" s="21" t="s">
        <v>211</v>
      </c>
      <c r="C46" s="22" t="s">
        <v>248</v>
      </c>
      <c r="D46" s="21" t="s">
        <v>38</v>
      </c>
      <c r="E46" s="23">
        <f>1550+300+1539.9+180.7</f>
        <v>3570.6</v>
      </c>
      <c r="F46" s="23">
        <f>2100+500+1500</f>
        <v>4100</v>
      </c>
      <c r="G46" s="23">
        <f>1950+600+1100</f>
        <v>3650</v>
      </c>
    </row>
    <row r="47" spans="1:7" ht="15">
      <c r="A47" s="51" t="s">
        <v>99</v>
      </c>
      <c r="B47" s="14" t="s">
        <v>100</v>
      </c>
      <c r="C47" s="15"/>
      <c r="D47" s="15"/>
      <c r="E47" s="16">
        <f aca="true" t="shared" si="7" ref="E47:G48">E48</f>
        <v>10011</v>
      </c>
      <c r="F47" s="16">
        <f t="shared" si="7"/>
        <v>8900</v>
      </c>
      <c r="G47" s="16">
        <f t="shared" si="7"/>
        <v>9200</v>
      </c>
    </row>
    <row r="48" spans="1:7" ht="30">
      <c r="A48" s="17" t="s">
        <v>247</v>
      </c>
      <c r="B48" s="29" t="s">
        <v>100</v>
      </c>
      <c r="C48" s="18" t="s">
        <v>248</v>
      </c>
      <c r="D48" s="29"/>
      <c r="E48" s="19">
        <f t="shared" si="7"/>
        <v>10011</v>
      </c>
      <c r="F48" s="19">
        <f t="shared" si="7"/>
        <v>8900</v>
      </c>
      <c r="G48" s="19">
        <f t="shared" si="7"/>
        <v>9200</v>
      </c>
    </row>
    <row r="49" spans="1:7" ht="15">
      <c r="A49" s="52" t="s">
        <v>39</v>
      </c>
      <c r="B49" s="21" t="s">
        <v>100</v>
      </c>
      <c r="C49" s="22" t="s">
        <v>248</v>
      </c>
      <c r="D49" s="21" t="s">
        <v>38</v>
      </c>
      <c r="E49" s="23">
        <f>9500+511</f>
        <v>10011</v>
      </c>
      <c r="F49" s="23">
        <v>8900</v>
      </c>
      <c r="G49" s="23">
        <v>9200</v>
      </c>
    </row>
    <row r="50" spans="1:7" ht="30">
      <c r="A50" s="51" t="s">
        <v>101</v>
      </c>
      <c r="B50" s="14" t="s">
        <v>102</v>
      </c>
      <c r="C50" s="15"/>
      <c r="D50" s="15"/>
      <c r="E50" s="16">
        <f aca="true" t="shared" si="8" ref="E50:G51">E51</f>
        <v>2487.4</v>
      </c>
      <c r="F50" s="16">
        <f t="shared" si="8"/>
        <v>2487.4</v>
      </c>
      <c r="G50" s="16">
        <f t="shared" si="8"/>
        <v>2487.4</v>
      </c>
    </row>
    <row r="51" spans="1:7" ht="30">
      <c r="A51" s="17" t="s">
        <v>247</v>
      </c>
      <c r="B51" s="29" t="s">
        <v>102</v>
      </c>
      <c r="C51" s="18" t="s">
        <v>248</v>
      </c>
      <c r="D51" s="29"/>
      <c r="E51" s="19">
        <f t="shared" si="8"/>
        <v>2487.4</v>
      </c>
      <c r="F51" s="19">
        <f t="shared" si="8"/>
        <v>2487.4</v>
      </c>
      <c r="G51" s="19">
        <f t="shared" si="8"/>
        <v>2487.4</v>
      </c>
    </row>
    <row r="52" spans="1:7" ht="15">
      <c r="A52" s="52" t="s">
        <v>39</v>
      </c>
      <c r="B52" s="21" t="s">
        <v>102</v>
      </c>
      <c r="C52" s="22" t="s">
        <v>248</v>
      </c>
      <c r="D52" s="21" t="s">
        <v>38</v>
      </c>
      <c r="E52" s="23">
        <v>2487.4</v>
      </c>
      <c r="F52" s="23">
        <v>2487.4</v>
      </c>
      <c r="G52" s="23">
        <v>2487.4</v>
      </c>
    </row>
    <row r="53" spans="1:7" ht="15">
      <c r="A53" s="11" t="s">
        <v>103</v>
      </c>
      <c r="B53" s="9" t="s">
        <v>104</v>
      </c>
      <c r="C53" s="9"/>
      <c r="D53" s="9"/>
      <c r="E53" s="55">
        <f aca="true" t="shared" si="9" ref="E53:G56">E54</f>
        <v>2100</v>
      </c>
      <c r="F53" s="55">
        <f t="shared" si="9"/>
        <v>1000</v>
      </c>
      <c r="G53" s="55">
        <f t="shared" si="9"/>
        <v>1670</v>
      </c>
    </row>
    <row r="54" spans="1:7" ht="30">
      <c r="A54" s="11" t="s">
        <v>107</v>
      </c>
      <c r="B54" s="9" t="s">
        <v>105</v>
      </c>
      <c r="C54" s="9"/>
      <c r="D54" s="9"/>
      <c r="E54" s="55">
        <f t="shared" si="9"/>
        <v>2100</v>
      </c>
      <c r="F54" s="55">
        <f t="shared" si="9"/>
        <v>1000</v>
      </c>
      <c r="G54" s="55">
        <f t="shared" si="9"/>
        <v>1670</v>
      </c>
    </row>
    <row r="55" spans="1:7" ht="30">
      <c r="A55" s="51" t="s">
        <v>108</v>
      </c>
      <c r="B55" s="56" t="s">
        <v>106</v>
      </c>
      <c r="C55" s="15"/>
      <c r="D55" s="15"/>
      <c r="E55" s="16">
        <f t="shared" si="9"/>
        <v>2100</v>
      </c>
      <c r="F55" s="16">
        <f t="shared" si="9"/>
        <v>1000</v>
      </c>
      <c r="G55" s="16">
        <f t="shared" si="9"/>
        <v>1670</v>
      </c>
    </row>
    <row r="56" spans="1:7" ht="30">
      <c r="A56" s="17" t="s">
        <v>247</v>
      </c>
      <c r="B56" s="57" t="s">
        <v>106</v>
      </c>
      <c r="C56" s="18" t="s">
        <v>248</v>
      </c>
      <c r="D56" s="29"/>
      <c r="E56" s="19">
        <f t="shared" si="9"/>
        <v>2100</v>
      </c>
      <c r="F56" s="19">
        <f t="shared" si="9"/>
        <v>1000</v>
      </c>
      <c r="G56" s="19">
        <f t="shared" si="9"/>
        <v>1670</v>
      </c>
    </row>
    <row r="57" spans="1:7" ht="15">
      <c r="A57" s="52" t="s">
        <v>39</v>
      </c>
      <c r="B57" s="21" t="s">
        <v>106</v>
      </c>
      <c r="C57" s="22" t="s">
        <v>248</v>
      </c>
      <c r="D57" s="21" t="s">
        <v>38</v>
      </c>
      <c r="E57" s="23">
        <v>2100</v>
      </c>
      <c r="F57" s="23">
        <v>1000</v>
      </c>
      <c r="G57" s="23">
        <v>1670</v>
      </c>
    </row>
    <row r="58" spans="1:7" ht="60">
      <c r="A58" s="58" t="s">
        <v>49</v>
      </c>
      <c r="B58" s="9" t="s">
        <v>109</v>
      </c>
      <c r="C58" s="35"/>
      <c r="D58" s="9"/>
      <c r="E58" s="55">
        <f aca="true" t="shared" si="10" ref="E58:G61">E59</f>
        <v>100</v>
      </c>
      <c r="F58" s="55">
        <f t="shared" si="10"/>
        <v>100</v>
      </c>
      <c r="G58" s="55">
        <f t="shared" si="10"/>
        <v>100</v>
      </c>
    </row>
    <row r="59" spans="1:7" ht="45">
      <c r="A59" s="59" t="s">
        <v>111</v>
      </c>
      <c r="B59" s="60" t="s">
        <v>110</v>
      </c>
      <c r="C59" s="61"/>
      <c r="D59" s="62"/>
      <c r="E59" s="63">
        <f t="shared" si="10"/>
        <v>100</v>
      </c>
      <c r="F59" s="63">
        <f t="shared" si="10"/>
        <v>100</v>
      </c>
      <c r="G59" s="63">
        <f t="shared" si="10"/>
        <v>100</v>
      </c>
    </row>
    <row r="60" spans="1:7" ht="87" customHeight="1">
      <c r="A60" s="64" t="s">
        <v>280</v>
      </c>
      <c r="B60" s="25" t="s">
        <v>279</v>
      </c>
      <c r="C60" s="25"/>
      <c r="D60" s="26"/>
      <c r="E60" s="40">
        <f t="shared" si="10"/>
        <v>100</v>
      </c>
      <c r="F60" s="40">
        <f t="shared" si="10"/>
        <v>100</v>
      </c>
      <c r="G60" s="40">
        <f t="shared" si="10"/>
        <v>100</v>
      </c>
    </row>
    <row r="61" spans="1:7" ht="30">
      <c r="A61" s="17" t="s">
        <v>247</v>
      </c>
      <c r="B61" s="18" t="s">
        <v>279</v>
      </c>
      <c r="C61" s="18" t="s">
        <v>248</v>
      </c>
      <c r="D61" s="18"/>
      <c r="E61" s="19">
        <f t="shared" si="10"/>
        <v>100</v>
      </c>
      <c r="F61" s="19">
        <f t="shared" si="10"/>
        <v>100</v>
      </c>
      <c r="G61" s="19">
        <f t="shared" si="10"/>
        <v>100</v>
      </c>
    </row>
    <row r="62" spans="1:7" ht="15">
      <c r="A62" s="65" t="s">
        <v>13</v>
      </c>
      <c r="B62" s="33" t="s">
        <v>279</v>
      </c>
      <c r="C62" s="33" t="s">
        <v>248</v>
      </c>
      <c r="D62" s="33" t="s">
        <v>14</v>
      </c>
      <c r="E62" s="34">
        <v>100</v>
      </c>
      <c r="F62" s="34">
        <v>100</v>
      </c>
      <c r="G62" s="34">
        <v>100</v>
      </c>
    </row>
    <row r="63" spans="1:7" ht="30">
      <c r="A63" s="66" t="s">
        <v>48</v>
      </c>
      <c r="B63" s="9" t="s">
        <v>146</v>
      </c>
      <c r="C63" s="9"/>
      <c r="D63" s="9"/>
      <c r="E63" s="10">
        <f>E64+E68</f>
        <v>1909</v>
      </c>
      <c r="F63" s="10">
        <f>F64+F68</f>
        <v>6492</v>
      </c>
      <c r="G63" s="10">
        <f>G64+G68</f>
        <v>550</v>
      </c>
    </row>
    <row r="64" spans="1:7" ht="30">
      <c r="A64" s="66" t="s">
        <v>148</v>
      </c>
      <c r="B64" s="9" t="s">
        <v>147</v>
      </c>
      <c r="C64" s="9"/>
      <c r="D64" s="9"/>
      <c r="E64" s="10">
        <f aca="true" t="shared" si="11" ref="E64:G66">E65</f>
        <v>2.8</v>
      </c>
      <c r="F64" s="10">
        <f t="shared" si="11"/>
        <v>315.8</v>
      </c>
      <c r="G64" s="10">
        <f t="shared" si="11"/>
        <v>550</v>
      </c>
    </row>
    <row r="65" spans="1:7" ht="30">
      <c r="A65" s="65" t="s">
        <v>149</v>
      </c>
      <c r="B65" s="32" t="s">
        <v>150</v>
      </c>
      <c r="C65" s="61"/>
      <c r="D65" s="62"/>
      <c r="E65" s="67">
        <f t="shared" si="11"/>
        <v>2.8</v>
      </c>
      <c r="F65" s="67">
        <f t="shared" si="11"/>
        <v>315.8</v>
      </c>
      <c r="G65" s="67">
        <f t="shared" si="11"/>
        <v>550</v>
      </c>
    </row>
    <row r="66" spans="1:7" ht="30">
      <c r="A66" s="17" t="s">
        <v>247</v>
      </c>
      <c r="B66" s="29" t="s">
        <v>150</v>
      </c>
      <c r="C66" s="29" t="s">
        <v>248</v>
      </c>
      <c r="D66" s="29"/>
      <c r="E66" s="19">
        <f t="shared" si="11"/>
        <v>2.8</v>
      </c>
      <c r="F66" s="19">
        <f t="shared" si="11"/>
        <v>315.8</v>
      </c>
      <c r="G66" s="19">
        <f t="shared" si="11"/>
        <v>550</v>
      </c>
    </row>
    <row r="67" spans="1:7" ht="15">
      <c r="A67" s="68" t="s">
        <v>17</v>
      </c>
      <c r="B67" s="21" t="s">
        <v>150</v>
      </c>
      <c r="C67" s="21" t="s">
        <v>248</v>
      </c>
      <c r="D67" s="21" t="s">
        <v>18</v>
      </c>
      <c r="E67" s="19">
        <v>2.8</v>
      </c>
      <c r="F67" s="19">
        <v>315.8</v>
      </c>
      <c r="G67" s="19">
        <v>550</v>
      </c>
    </row>
    <row r="68" spans="1:7" ht="15">
      <c r="A68" s="69" t="s">
        <v>227</v>
      </c>
      <c r="B68" s="9" t="s">
        <v>225</v>
      </c>
      <c r="C68" s="9"/>
      <c r="D68" s="9"/>
      <c r="E68" s="10">
        <f aca="true" t="shared" si="12" ref="E68:G70">E69</f>
        <v>1906.2</v>
      </c>
      <c r="F68" s="10">
        <f t="shared" si="12"/>
        <v>6176.2</v>
      </c>
      <c r="G68" s="10">
        <f t="shared" si="12"/>
        <v>0</v>
      </c>
    </row>
    <row r="69" spans="1:7" ht="45">
      <c r="A69" s="70" t="s">
        <v>228</v>
      </c>
      <c r="B69" s="32" t="s">
        <v>226</v>
      </c>
      <c r="C69" s="61"/>
      <c r="D69" s="62"/>
      <c r="E69" s="67">
        <f t="shared" si="12"/>
        <v>1906.2</v>
      </c>
      <c r="F69" s="67">
        <f t="shared" si="12"/>
        <v>6176.2</v>
      </c>
      <c r="G69" s="67">
        <f t="shared" si="12"/>
        <v>0</v>
      </c>
    </row>
    <row r="70" spans="1:7" ht="27.75" customHeight="1">
      <c r="A70" s="17" t="s">
        <v>257</v>
      </c>
      <c r="B70" s="29" t="s">
        <v>226</v>
      </c>
      <c r="C70" s="29" t="s">
        <v>258</v>
      </c>
      <c r="D70" s="29"/>
      <c r="E70" s="19">
        <f t="shared" si="12"/>
        <v>1906.2</v>
      </c>
      <c r="F70" s="19">
        <f t="shared" si="12"/>
        <v>6176.2</v>
      </c>
      <c r="G70" s="19">
        <f t="shared" si="12"/>
        <v>0</v>
      </c>
    </row>
    <row r="71" spans="1:7" ht="15">
      <c r="A71" s="68" t="s">
        <v>17</v>
      </c>
      <c r="B71" s="21" t="s">
        <v>226</v>
      </c>
      <c r="C71" s="21" t="s">
        <v>258</v>
      </c>
      <c r="D71" s="21" t="s">
        <v>18</v>
      </c>
      <c r="E71" s="19">
        <v>1906.2</v>
      </c>
      <c r="F71" s="19">
        <v>6176.2</v>
      </c>
      <c r="G71" s="19">
        <v>0</v>
      </c>
    </row>
    <row r="72" spans="1:7" ht="60.75">
      <c r="A72" s="58" t="s">
        <v>335</v>
      </c>
      <c r="B72" s="9" t="s">
        <v>119</v>
      </c>
      <c r="C72" s="71"/>
      <c r="D72" s="9"/>
      <c r="E72" s="72">
        <f>E73+E98</f>
        <v>39062.8</v>
      </c>
      <c r="F72" s="72">
        <f>F73+F98</f>
        <v>39669.9</v>
      </c>
      <c r="G72" s="72">
        <f>G73+G98</f>
        <v>43954.8</v>
      </c>
    </row>
    <row r="73" spans="1:7" ht="45.75">
      <c r="A73" s="58" t="s">
        <v>174</v>
      </c>
      <c r="B73" s="9" t="s">
        <v>120</v>
      </c>
      <c r="C73" s="71"/>
      <c r="D73" s="9"/>
      <c r="E73" s="72">
        <f>E74+E91</f>
        <v>38612.8</v>
      </c>
      <c r="F73" s="72">
        <f>F74+F91</f>
        <v>39305.9</v>
      </c>
      <c r="G73" s="72">
        <f>G74+G91</f>
        <v>43576.200000000004</v>
      </c>
    </row>
    <row r="74" spans="1:7" ht="30.75">
      <c r="A74" s="58" t="s">
        <v>122</v>
      </c>
      <c r="B74" s="9" t="s">
        <v>121</v>
      </c>
      <c r="C74" s="71"/>
      <c r="D74" s="9"/>
      <c r="E74" s="55">
        <f>E75+E82+E88+E85</f>
        <v>35933.4</v>
      </c>
      <c r="F74" s="55">
        <f>F75+F82+F88+F85</f>
        <v>36519.4</v>
      </c>
      <c r="G74" s="55">
        <f>G75+G82+G88+G85</f>
        <v>40678.200000000004</v>
      </c>
    </row>
    <row r="75" spans="1:7" ht="15">
      <c r="A75" s="73" t="s">
        <v>123</v>
      </c>
      <c r="B75" s="32" t="s">
        <v>124</v>
      </c>
      <c r="C75" s="61"/>
      <c r="D75" s="74"/>
      <c r="E75" s="67">
        <f>E76+E78+E80</f>
        <v>23690.5</v>
      </c>
      <c r="F75" s="67">
        <f>F76+F78+F80</f>
        <v>35756.700000000004</v>
      </c>
      <c r="G75" s="67">
        <f>G76+G78+G80</f>
        <v>37727.600000000006</v>
      </c>
    </row>
    <row r="76" spans="1:7" ht="45">
      <c r="A76" s="169" t="s">
        <v>251</v>
      </c>
      <c r="B76" s="170" t="s">
        <v>124</v>
      </c>
      <c r="C76" s="170" t="s">
        <v>252</v>
      </c>
      <c r="D76" s="170"/>
      <c r="E76" s="171">
        <f>E77</f>
        <v>14049.5</v>
      </c>
      <c r="F76" s="171">
        <f>F77</f>
        <v>25863.1</v>
      </c>
      <c r="G76" s="171">
        <f>G77</f>
        <v>27438.300000000003</v>
      </c>
    </row>
    <row r="77" spans="1:7" ht="15">
      <c r="A77" s="172" t="s">
        <v>21</v>
      </c>
      <c r="B77" s="173" t="s">
        <v>124</v>
      </c>
      <c r="C77" s="173" t="s">
        <v>252</v>
      </c>
      <c r="D77" s="173" t="s">
        <v>22</v>
      </c>
      <c r="E77" s="174">
        <v>14049.5</v>
      </c>
      <c r="F77" s="174">
        <f>14611.4+11251.7</f>
        <v>25863.1</v>
      </c>
      <c r="G77" s="174">
        <f>14614.2+12824.1</f>
        <v>27438.300000000003</v>
      </c>
    </row>
    <row r="78" spans="1:7" ht="30">
      <c r="A78" s="92" t="s">
        <v>247</v>
      </c>
      <c r="B78" s="77" t="s">
        <v>124</v>
      </c>
      <c r="C78" s="77" t="s">
        <v>248</v>
      </c>
      <c r="D78" s="77"/>
      <c r="E78" s="78">
        <f>E79</f>
        <v>9532</v>
      </c>
      <c r="F78" s="78">
        <f>F79</f>
        <v>9780.2</v>
      </c>
      <c r="G78" s="78">
        <f>G79</f>
        <v>10171.4</v>
      </c>
    </row>
    <row r="79" spans="1:7" ht="15">
      <c r="A79" s="52" t="s">
        <v>21</v>
      </c>
      <c r="B79" s="22" t="s">
        <v>124</v>
      </c>
      <c r="C79" s="22" t="s">
        <v>248</v>
      </c>
      <c r="D79" s="22" t="s">
        <v>22</v>
      </c>
      <c r="E79" s="76">
        <v>9532</v>
      </c>
      <c r="F79" s="76">
        <v>9780.2</v>
      </c>
      <c r="G79" s="76">
        <v>10171.4</v>
      </c>
    </row>
    <row r="80" spans="1:7" ht="15">
      <c r="A80" s="17" t="s">
        <v>255</v>
      </c>
      <c r="B80" s="77" t="s">
        <v>124</v>
      </c>
      <c r="C80" s="77" t="s">
        <v>256</v>
      </c>
      <c r="D80" s="77"/>
      <c r="E80" s="78">
        <f>E81</f>
        <v>109</v>
      </c>
      <c r="F80" s="78">
        <f>F81</f>
        <v>113.4</v>
      </c>
      <c r="G80" s="78">
        <f>G81</f>
        <v>117.9</v>
      </c>
    </row>
    <row r="81" spans="1:7" ht="15">
      <c r="A81" s="52" t="s">
        <v>21</v>
      </c>
      <c r="B81" s="22" t="s">
        <v>124</v>
      </c>
      <c r="C81" s="22" t="s">
        <v>256</v>
      </c>
      <c r="D81" s="22" t="s">
        <v>22</v>
      </c>
      <c r="E81" s="76">
        <v>109</v>
      </c>
      <c r="F81" s="76">
        <v>113.4</v>
      </c>
      <c r="G81" s="76">
        <v>117.9</v>
      </c>
    </row>
    <row r="82" spans="1:7" ht="15.75">
      <c r="A82" s="42" t="s">
        <v>125</v>
      </c>
      <c r="B82" s="25" t="s">
        <v>126</v>
      </c>
      <c r="C82" s="79"/>
      <c r="D82" s="26"/>
      <c r="E82" s="27">
        <f aca="true" t="shared" si="13" ref="E82:G83">E83</f>
        <v>430.5</v>
      </c>
      <c r="F82" s="27">
        <f t="shared" si="13"/>
        <v>447.7</v>
      </c>
      <c r="G82" s="27">
        <f t="shared" si="13"/>
        <v>465.6</v>
      </c>
    </row>
    <row r="83" spans="1:7" ht="30">
      <c r="A83" s="17" t="s">
        <v>247</v>
      </c>
      <c r="B83" s="18" t="s">
        <v>126</v>
      </c>
      <c r="C83" s="18" t="s">
        <v>248</v>
      </c>
      <c r="D83" s="18"/>
      <c r="E83" s="30">
        <f t="shared" si="13"/>
        <v>430.5</v>
      </c>
      <c r="F83" s="30">
        <f t="shared" si="13"/>
        <v>447.7</v>
      </c>
      <c r="G83" s="30">
        <f t="shared" si="13"/>
        <v>465.6</v>
      </c>
    </row>
    <row r="84" spans="1:7" ht="15">
      <c r="A84" s="52" t="s">
        <v>21</v>
      </c>
      <c r="B84" s="22" t="s">
        <v>126</v>
      </c>
      <c r="C84" s="22" t="s">
        <v>248</v>
      </c>
      <c r="D84" s="22" t="s">
        <v>22</v>
      </c>
      <c r="E84" s="76">
        <v>430.5</v>
      </c>
      <c r="F84" s="76">
        <v>447.7</v>
      </c>
      <c r="G84" s="76">
        <v>465.6</v>
      </c>
    </row>
    <row r="85" spans="1:7" ht="15.75">
      <c r="A85" s="42" t="s">
        <v>290</v>
      </c>
      <c r="B85" s="25" t="s">
        <v>289</v>
      </c>
      <c r="C85" s="79"/>
      <c r="D85" s="26"/>
      <c r="E85" s="27">
        <f aca="true" t="shared" si="14" ref="E85:G86">E86</f>
        <v>315</v>
      </c>
      <c r="F85" s="27">
        <f t="shared" si="14"/>
        <v>315</v>
      </c>
      <c r="G85" s="27">
        <f t="shared" si="14"/>
        <v>2485</v>
      </c>
    </row>
    <row r="86" spans="1:7" ht="30">
      <c r="A86" s="17" t="s">
        <v>257</v>
      </c>
      <c r="B86" s="18" t="s">
        <v>289</v>
      </c>
      <c r="C86" s="18" t="s">
        <v>258</v>
      </c>
      <c r="D86" s="18"/>
      <c r="E86" s="30">
        <f t="shared" si="14"/>
        <v>315</v>
      </c>
      <c r="F86" s="30">
        <f t="shared" si="14"/>
        <v>315</v>
      </c>
      <c r="G86" s="30">
        <f t="shared" si="14"/>
        <v>2485</v>
      </c>
    </row>
    <row r="87" spans="1:7" ht="15">
      <c r="A87" s="52" t="s">
        <v>21</v>
      </c>
      <c r="B87" s="22" t="s">
        <v>289</v>
      </c>
      <c r="C87" s="22" t="s">
        <v>258</v>
      </c>
      <c r="D87" s="22" t="s">
        <v>22</v>
      </c>
      <c r="E87" s="76">
        <v>315</v>
      </c>
      <c r="F87" s="76">
        <v>315</v>
      </c>
      <c r="G87" s="76">
        <v>2485</v>
      </c>
    </row>
    <row r="88" spans="1:7" ht="89.25" customHeight="1">
      <c r="A88" s="80" t="s">
        <v>336</v>
      </c>
      <c r="B88" s="25" t="s">
        <v>190</v>
      </c>
      <c r="C88" s="79"/>
      <c r="D88" s="26"/>
      <c r="E88" s="27">
        <f aca="true" t="shared" si="15" ref="E88:G89">E89</f>
        <v>11497.4</v>
      </c>
      <c r="F88" s="27">
        <f t="shared" si="15"/>
        <v>0</v>
      </c>
      <c r="G88" s="27">
        <f t="shared" si="15"/>
        <v>0</v>
      </c>
    </row>
    <row r="89" spans="1:7" ht="45">
      <c r="A89" s="81" t="s">
        <v>251</v>
      </c>
      <c r="B89" s="18" t="s">
        <v>190</v>
      </c>
      <c r="C89" s="18" t="s">
        <v>252</v>
      </c>
      <c r="D89" s="18"/>
      <c r="E89" s="30">
        <f t="shared" si="15"/>
        <v>11497.4</v>
      </c>
      <c r="F89" s="30">
        <f t="shared" si="15"/>
        <v>0</v>
      </c>
      <c r="G89" s="30">
        <f t="shared" si="15"/>
        <v>0</v>
      </c>
    </row>
    <row r="90" spans="1:7" ht="15">
      <c r="A90" s="52" t="s">
        <v>21</v>
      </c>
      <c r="B90" s="22" t="s">
        <v>190</v>
      </c>
      <c r="C90" s="22" t="s">
        <v>252</v>
      </c>
      <c r="D90" s="22" t="s">
        <v>22</v>
      </c>
      <c r="E90" s="76">
        <v>11497.4</v>
      </c>
      <c r="F90" s="76">
        <v>0</v>
      </c>
      <c r="G90" s="76">
        <v>0</v>
      </c>
    </row>
    <row r="91" spans="1:7" ht="30.75" customHeight="1">
      <c r="A91" s="82" t="s">
        <v>128</v>
      </c>
      <c r="B91" s="9" t="s">
        <v>127</v>
      </c>
      <c r="C91" s="35"/>
      <c r="D91" s="35"/>
      <c r="E91" s="83">
        <f>E92+E95</f>
        <v>2679.4</v>
      </c>
      <c r="F91" s="83">
        <f>F92+F95</f>
        <v>2786.5</v>
      </c>
      <c r="G91" s="83">
        <f>G92+G95</f>
        <v>2898</v>
      </c>
    </row>
    <row r="92" spans="1:7" ht="35.25" customHeight="1">
      <c r="A92" s="51" t="s">
        <v>129</v>
      </c>
      <c r="B92" s="14" t="s">
        <v>130</v>
      </c>
      <c r="C92" s="84" t="s">
        <v>3</v>
      </c>
      <c r="D92" s="84"/>
      <c r="E92" s="16">
        <f aca="true" t="shared" si="16" ref="E92:G93">E93</f>
        <v>795.5</v>
      </c>
      <c r="F92" s="16">
        <f t="shared" si="16"/>
        <v>827.3</v>
      </c>
      <c r="G92" s="16">
        <f t="shared" si="16"/>
        <v>860.4</v>
      </c>
    </row>
    <row r="93" spans="1:7" ht="30">
      <c r="A93" s="17" t="s">
        <v>247</v>
      </c>
      <c r="B93" s="43" t="s">
        <v>130</v>
      </c>
      <c r="C93" s="43" t="s">
        <v>248</v>
      </c>
      <c r="D93" s="43"/>
      <c r="E93" s="85">
        <f t="shared" si="16"/>
        <v>795.5</v>
      </c>
      <c r="F93" s="85">
        <f t="shared" si="16"/>
        <v>827.3</v>
      </c>
      <c r="G93" s="85">
        <f t="shared" si="16"/>
        <v>860.4</v>
      </c>
    </row>
    <row r="94" spans="1:7" ht="29.25" customHeight="1">
      <c r="A94" s="68" t="s">
        <v>30</v>
      </c>
      <c r="B94" s="43" t="s">
        <v>130</v>
      </c>
      <c r="C94" s="43" t="s">
        <v>248</v>
      </c>
      <c r="D94" s="43" t="s">
        <v>31</v>
      </c>
      <c r="E94" s="85">
        <v>795.5</v>
      </c>
      <c r="F94" s="85">
        <v>827.3</v>
      </c>
      <c r="G94" s="85">
        <v>860.4</v>
      </c>
    </row>
    <row r="95" spans="1:7" ht="15.75">
      <c r="A95" s="42" t="s">
        <v>113</v>
      </c>
      <c r="B95" s="25" t="s">
        <v>131</v>
      </c>
      <c r="C95" s="79" t="s">
        <v>3</v>
      </c>
      <c r="D95" s="79"/>
      <c r="E95" s="40">
        <f aca="true" t="shared" si="17" ref="E95:G96">E96</f>
        <v>1883.9</v>
      </c>
      <c r="F95" s="40">
        <f t="shared" si="17"/>
        <v>1959.2</v>
      </c>
      <c r="G95" s="40">
        <f t="shared" si="17"/>
        <v>2037.6</v>
      </c>
    </row>
    <row r="96" spans="1:7" ht="30">
      <c r="A96" s="17" t="s">
        <v>247</v>
      </c>
      <c r="B96" s="18" t="s">
        <v>131</v>
      </c>
      <c r="C96" s="18" t="s">
        <v>248</v>
      </c>
      <c r="D96" s="18"/>
      <c r="E96" s="86">
        <f t="shared" si="17"/>
        <v>1883.9</v>
      </c>
      <c r="F96" s="86">
        <f t="shared" si="17"/>
        <v>1959.2</v>
      </c>
      <c r="G96" s="86">
        <f t="shared" si="17"/>
        <v>2037.6</v>
      </c>
    </row>
    <row r="97" spans="1:7" ht="15">
      <c r="A97" s="68" t="s">
        <v>30</v>
      </c>
      <c r="B97" s="22" t="s">
        <v>131</v>
      </c>
      <c r="C97" s="22" t="s">
        <v>248</v>
      </c>
      <c r="D97" s="22" t="s">
        <v>31</v>
      </c>
      <c r="E97" s="87">
        <v>1883.9</v>
      </c>
      <c r="F97" s="87">
        <v>1959.2</v>
      </c>
      <c r="G97" s="87">
        <v>2037.6</v>
      </c>
    </row>
    <row r="98" spans="1:7" ht="45.75">
      <c r="A98" s="58" t="s">
        <v>337</v>
      </c>
      <c r="B98" s="9" t="s">
        <v>114</v>
      </c>
      <c r="C98" s="71"/>
      <c r="D98" s="9"/>
      <c r="E98" s="72">
        <f>E99</f>
        <v>450</v>
      </c>
      <c r="F98" s="72">
        <f>F99</f>
        <v>364</v>
      </c>
      <c r="G98" s="72">
        <f>G99</f>
        <v>378.59999999999997</v>
      </c>
    </row>
    <row r="99" spans="1:7" ht="30.75">
      <c r="A99" s="88" t="s">
        <v>116</v>
      </c>
      <c r="B99" s="9" t="s">
        <v>115</v>
      </c>
      <c r="C99" s="89"/>
      <c r="D99" s="38"/>
      <c r="E99" s="90">
        <f>E100+E103</f>
        <v>450</v>
      </c>
      <c r="F99" s="90">
        <f>F100+F103</f>
        <v>364</v>
      </c>
      <c r="G99" s="90">
        <f>G100+G103</f>
        <v>378.59999999999997</v>
      </c>
    </row>
    <row r="100" spans="1:7" ht="30">
      <c r="A100" s="42" t="s">
        <v>117</v>
      </c>
      <c r="B100" s="25" t="s">
        <v>118</v>
      </c>
      <c r="C100" s="48"/>
      <c r="D100" s="26"/>
      <c r="E100" s="27">
        <f aca="true" t="shared" si="18" ref="E100:G101">E101</f>
        <v>356</v>
      </c>
      <c r="F100" s="27">
        <f t="shared" si="18"/>
        <v>292.2</v>
      </c>
      <c r="G100" s="27">
        <f t="shared" si="18"/>
        <v>303.9</v>
      </c>
    </row>
    <row r="101" spans="1:7" ht="30">
      <c r="A101" s="17" t="s">
        <v>247</v>
      </c>
      <c r="B101" s="18" t="s">
        <v>118</v>
      </c>
      <c r="C101" s="18" t="s">
        <v>248</v>
      </c>
      <c r="D101" s="18"/>
      <c r="E101" s="91">
        <f t="shared" si="18"/>
        <v>356</v>
      </c>
      <c r="F101" s="91">
        <f t="shared" si="18"/>
        <v>292.2</v>
      </c>
      <c r="G101" s="91">
        <f t="shared" si="18"/>
        <v>303.9</v>
      </c>
    </row>
    <row r="102" spans="1:7" ht="15">
      <c r="A102" s="92" t="s">
        <v>35</v>
      </c>
      <c r="B102" s="18" t="s">
        <v>118</v>
      </c>
      <c r="C102" s="18" t="s">
        <v>248</v>
      </c>
      <c r="D102" s="18" t="s">
        <v>34</v>
      </c>
      <c r="E102" s="91">
        <f>281+75</f>
        <v>356</v>
      </c>
      <c r="F102" s="91">
        <v>292.2</v>
      </c>
      <c r="G102" s="91">
        <v>303.9</v>
      </c>
    </row>
    <row r="103" spans="1:7" ht="15">
      <c r="A103" s="42" t="s">
        <v>208</v>
      </c>
      <c r="B103" s="25" t="s">
        <v>207</v>
      </c>
      <c r="C103" s="48"/>
      <c r="D103" s="26"/>
      <c r="E103" s="27">
        <f aca="true" t="shared" si="19" ref="E103:G104">E104</f>
        <v>94</v>
      </c>
      <c r="F103" s="27">
        <f t="shared" si="19"/>
        <v>71.8</v>
      </c>
      <c r="G103" s="27">
        <f t="shared" si="19"/>
        <v>74.7</v>
      </c>
    </row>
    <row r="104" spans="1:7" ht="30">
      <c r="A104" s="17" t="s">
        <v>247</v>
      </c>
      <c r="B104" s="18" t="s">
        <v>207</v>
      </c>
      <c r="C104" s="18" t="s">
        <v>248</v>
      </c>
      <c r="D104" s="18"/>
      <c r="E104" s="91">
        <f t="shared" si="19"/>
        <v>94</v>
      </c>
      <c r="F104" s="91">
        <f t="shared" si="19"/>
        <v>71.8</v>
      </c>
      <c r="G104" s="91">
        <f t="shared" si="19"/>
        <v>74.7</v>
      </c>
    </row>
    <row r="105" spans="1:7" ht="15">
      <c r="A105" s="92" t="s">
        <v>35</v>
      </c>
      <c r="B105" s="18" t="s">
        <v>207</v>
      </c>
      <c r="C105" s="18" t="s">
        <v>248</v>
      </c>
      <c r="D105" s="18" t="s">
        <v>34</v>
      </c>
      <c r="E105" s="91">
        <f>69+25</f>
        <v>94</v>
      </c>
      <c r="F105" s="91">
        <v>71.8</v>
      </c>
      <c r="G105" s="91">
        <v>74.7</v>
      </c>
    </row>
    <row r="106" spans="1:7" ht="45.75">
      <c r="A106" s="93" t="s">
        <v>203</v>
      </c>
      <c r="B106" s="9" t="s">
        <v>201</v>
      </c>
      <c r="C106" s="71"/>
      <c r="D106" s="9"/>
      <c r="E106" s="72">
        <f>E107+E112</f>
        <v>2160</v>
      </c>
      <c r="F106" s="72">
        <f>F107+F112</f>
        <v>1100</v>
      </c>
      <c r="G106" s="72">
        <f>G107+G112</f>
        <v>1150</v>
      </c>
    </row>
    <row r="107" spans="1:7" ht="30.75">
      <c r="A107" s="8" t="s">
        <v>204</v>
      </c>
      <c r="B107" s="9" t="s">
        <v>202</v>
      </c>
      <c r="C107" s="71"/>
      <c r="D107" s="9"/>
      <c r="E107" s="72">
        <f aca="true" t="shared" si="20" ref="E107:G110">E108</f>
        <v>660</v>
      </c>
      <c r="F107" s="72">
        <f t="shared" si="20"/>
        <v>850</v>
      </c>
      <c r="G107" s="72">
        <f t="shared" si="20"/>
        <v>900</v>
      </c>
    </row>
    <row r="108" spans="1:7" ht="15.75">
      <c r="A108" s="94" t="s">
        <v>302</v>
      </c>
      <c r="B108" s="9" t="s">
        <v>301</v>
      </c>
      <c r="C108" s="71"/>
      <c r="D108" s="9"/>
      <c r="E108" s="55">
        <f t="shared" si="20"/>
        <v>660</v>
      </c>
      <c r="F108" s="55">
        <f t="shared" si="20"/>
        <v>850</v>
      </c>
      <c r="G108" s="55">
        <f t="shared" si="20"/>
        <v>900</v>
      </c>
    </row>
    <row r="109" spans="1:7" ht="15.75">
      <c r="A109" s="95" t="s">
        <v>327</v>
      </c>
      <c r="B109" s="21" t="s">
        <v>328</v>
      </c>
      <c r="C109" s="33"/>
      <c r="D109" s="33"/>
      <c r="E109" s="96">
        <f t="shared" si="20"/>
        <v>660</v>
      </c>
      <c r="F109" s="96">
        <f t="shared" si="20"/>
        <v>850</v>
      </c>
      <c r="G109" s="96">
        <f t="shared" si="20"/>
        <v>900</v>
      </c>
    </row>
    <row r="110" spans="1:7" ht="30">
      <c r="A110" s="17" t="s">
        <v>247</v>
      </c>
      <c r="B110" s="21" t="s">
        <v>328</v>
      </c>
      <c r="C110" s="33" t="s">
        <v>248</v>
      </c>
      <c r="D110" s="33"/>
      <c r="E110" s="34">
        <f t="shared" si="20"/>
        <v>660</v>
      </c>
      <c r="F110" s="34">
        <f t="shared" si="20"/>
        <v>850</v>
      </c>
      <c r="G110" s="34">
        <f t="shared" si="20"/>
        <v>900</v>
      </c>
    </row>
    <row r="111" spans="1:7" ht="15">
      <c r="A111" s="31" t="s">
        <v>19</v>
      </c>
      <c r="B111" s="21" t="s">
        <v>328</v>
      </c>
      <c r="C111" s="33" t="s">
        <v>248</v>
      </c>
      <c r="D111" s="33" t="s">
        <v>20</v>
      </c>
      <c r="E111" s="34">
        <v>660</v>
      </c>
      <c r="F111" s="34">
        <v>850</v>
      </c>
      <c r="G111" s="34">
        <v>900</v>
      </c>
    </row>
    <row r="112" spans="1:7" ht="41.25" customHeight="1">
      <c r="A112" s="8" t="s">
        <v>288</v>
      </c>
      <c r="B112" s="9" t="s">
        <v>287</v>
      </c>
      <c r="C112" s="71"/>
      <c r="D112" s="9"/>
      <c r="E112" s="72">
        <f>E113</f>
        <v>1500</v>
      </c>
      <c r="F112" s="72">
        <f>F113</f>
        <v>250</v>
      </c>
      <c r="G112" s="72">
        <f>G113</f>
        <v>250</v>
      </c>
    </row>
    <row r="113" spans="1:7" ht="26.25" customHeight="1">
      <c r="A113" s="95" t="s">
        <v>325</v>
      </c>
      <c r="B113" s="21" t="s">
        <v>326</v>
      </c>
      <c r="C113" s="33"/>
      <c r="D113" s="33"/>
      <c r="E113" s="96">
        <f aca="true" t="shared" si="21" ref="E113:G114">E114</f>
        <v>1500</v>
      </c>
      <c r="F113" s="96">
        <f t="shared" si="21"/>
        <v>250</v>
      </c>
      <c r="G113" s="96">
        <f t="shared" si="21"/>
        <v>250</v>
      </c>
    </row>
    <row r="114" spans="1:7" ht="27" customHeight="1">
      <c r="A114" s="17" t="s">
        <v>247</v>
      </c>
      <c r="B114" s="21" t="s">
        <v>326</v>
      </c>
      <c r="C114" s="33" t="s">
        <v>248</v>
      </c>
      <c r="D114" s="33"/>
      <c r="E114" s="34">
        <f t="shared" si="21"/>
        <v>1500</v>
      </c>
      <c r="F114" s="34">
        <f t="shared" si="21"/>
        <v>250</v>
      </c>
      <c r="G114" s="34">
        <f t="shared" si="21"/>
        <v>250</v>
      </c>
    </row>
    <row r="115" spans="1:7" ht="26.25" customHeight="1">
      <c r="A115" s="31" t="s">
        <v>19</v>
      </c>
      <c r="B115" s="21" t="s">
        <v>326</v>
      </c>
      <c r="C115" s="33" t="s">
        <v>248</v>
      </c>
      <c r="D115" s="33" t="s">
        <v>20</v>
      </c>
      <c r="E115" s="34">
        <v>1500</v>
      </c>
      <c r="F115" s="34">
        <v>250</v>
      </c>
      <c r="G115" s="34">
        <v>250</v>
      </c>
    </row>
    <row r="116" spans="1:7" ht="75.75">
      <c r="A116" s="46" t="s">
        <v>243</v>
      </c>
      <c r="B116" s="47" t="s">
        <v>242</v>
      </c>
      <c r="C116" s="97"/>
      <c r="D116" s="98"/>
      <c r="E116" s="83">
        <f aca="true" t="shared" si="22" ref="E116:G117">E117</f>
        <v>2898.6000000000004</v>
      </c>
      <c r="F116" s="83">
        <f t="shared" si="22"/>
        <v>0</v>
      </c>
      <c r="G116" s="83">
        <f t="shared" si="22"/>
        <v>0</v>
      </c>
    </row>
    <row r="117" spans="1:7" ht="15.75">
      <c r="A117" s="8" t="s">
        <v>141</v>
      </c>
      <c r="B117" s="99" t="s">
        <v>241</v>
      </c>
      <c r="C117" s="97"/>
      <c r="D117" s="98"/>
      <c r="E117" s="83">
        <f t="shared" si="22"/>
        <v>2898.6000000000004</v>
      </c>
      <c r="F117" s="83">
        <f t="shared" si="22"/>
        <v>0</v>
      </c>
      <c r="G117" s="83">
        <f t="shared" si="22"/>
        <v>0</v>
      </c>
    </row>
    <row r="118" spans="1:7" ht="75">
      <c r="A118" s="100" t="s">
        <v>239</v>
      </c>
      <c r="B118" s="22" t="s">
        <v>240</v>
      </c>
      <c r="C118" s="25"/>
      <c r="D118" s="101"/>
      <c r="E118" s="27">
        <f>E119+E121</f>
        <v>2898.6000000000004</v>
      </c>
      <c r="F118" s="27">
        <f>F119+F121</f>
        <v>0</v>
      </c>
      <c r="G118" s="27">
        <f>G119+G121</f>
        <v>0</v>
      </c>
    </row>
    <row r="119" spans="1:7" ht="30">
      <c r="A119" s="17" t="s">
        <v>247</v>
      </c>
      <c r="B119" s="29" t="s">
        <v>240</v>
      </c>
      <c r="C119" s="29" t="s">
        <v>248</v>
      </c>
      <c r="D119" s="57"/>
      <c r="E119" s="30">
        <f>E120</f>
        <v>2120.4</v>
      </c>
      <c r="F119" s="30">
        <f>F120</f>
        <v>0</v>
      </c>
      <c r="G119" s="30">
        <f>G120</f>
        <v>0</v>
      </c>
    </row>
    <row r="120" spans="1:7" ht="15">
      <c r="A120" s="52" t="s">
        <v>39</v>
      </c>
      <c r="B120" s="22" t="s">
        <v>240</v>
      </c>
      <c r="C120" s="21" t="s">
        <v>248</v>
      </c>
      <c r="D120" s="102" t="s">
        <v>38</v>
      </c>
      <c r="E120" s="76">
        <v>2120.4</v>
      </c>
      <c r="F120" s="76">
        <v>0</v>
      </c>
      <c r="G120" s="76">
        <v>0</v>
      </c>
    </row>
    <row r="121" spans="1:7" ht="30">
      <c r="A121" s="17" t="s">
        <v>247</v>
      </c>
      <c r="B121" s="29" t="s">
        <v>240</v>
      </c>
      <c r="C121" s="29" t="s">
        <v>248</v>
      </c>
      <c r="D121" s="57"/>
      <c r="E121" s="30">
        <f>E122</f>
        <v>778.2</v>
      </c>
      <c r="F121" s="30">
        <f>F122</f>
        <v>0</v>
      </c>
      <c r="G121" s="30">
        <f>G122</f>
        <v>0</v>
      </c>
    </row>
    <row r="122" spans="1:7" ht="15">
      <c r="A122" s="52" t="s">
        <v>19</v>
      </c>
      <c r="B122" s="22" t="s">
        <v>240</v>
      </c>
      <c r="C122" s="21" t="s">
        <v>248</v>
      </c>
      <c r="D122" s="102" t="s">
        <v>20</v>
      </c>
      <c r="E122" s="76">
        <v>778.2</v>
      </c>
      <c r="F122" s="76">
        <v>0</v>
      </c>
      <c r="G122" s="76">
        <v>0</v>
      </c>
    </row>
    <row r="123" spans="1:7" ht="60.75">
      <c r="A123" s="46" t="s">
        <v>184</v>
      </c>
      <c r="B123" s="47" t="s">
        <v>179</v>
      </c>
      <c r="C123" s="97"/>
      <c r="D123" s="98"/>
      <c r="E123" s="83">
        <f aca="true" t="shared" si="23" ref="E123:G126">E124</f>
        <v>3767.2</v>
      </c>
      <c r="F123" s="83">
        <f t="shared" si="23"/>
        <v>0</v>
      </c>
      <c r="G123" s="83">
        <f t="shared" si="23"/>
        <v>0</v>
      </c>
    </row>
    <row r="124" spans="1:7" ht="30.75">
      <c r="A124" s="82" t="s">
        <v>244</v>
      </c>
      <c r="B124" s="99" t="s">
        <v>245</v>
      </c>
      <c r="C124" s="97"/>
      <c r="D124" s="98"/>
      <c r="E124" s="83">
        <f t="shared" si="23"/>
        <v>3767.2</v>
      </c>
      <c r="F124" s="83">
        <f t="shared" si="23"/>
        <v>0</v>
      </c>
      <c r="G124" s="83">
        <f t="shared" si="23"/>
        <v>0</v>
      </c>
    </row>
    <row r="125" spans="1:7" ht="60">
      <c r="A125" s="103" t="s">
        <v>237</v>
      </c>
      <c r="B125" s="29" t="s">
        <v>246</v>
      </c>
      <c r="C125" s="25"/>
      <c r="D125" s="101"/>
      <c r="E125" s="27">
        <f t="shared" si="23"/>
        <v>3767.2</v>
      </c>
      <c r="F125" s="27">
        <f t="shared" si="23"/>
        <v>0</v>
      </c>
      <c r="G125" s="27">
        <f t="shared" si="23"/>
        <v>0</v>
      </c>
    </row>
    <row r="126" spans="1:7" ht="30">
      <c r="A126" s="17" t="s">
        <v>247</v>
      </c>
      <c r="B126" s="21" t="s">
        <v>246</v>
      </c>
      <c r="C126" s="29" t="s">
        <v>248</v>
      </c>
      <c r="D126" s="57"/>
      <c r="E126" s="30">
        <f t="shared" si="23"/>
        <v>3767.2</v>
      </c>
      <c r="F126" s="30">
        <f t="shared" si="23"/>
        <v>0</v>
      </c>
      <c r="G126" s="30">
        <f t="shared" si="23"/>
        <v>0</v>
      </c>
    </row>
    <row r="127" spans="1:7" ht="15">
      <c r="A127" s="52" t="s">
        <v>39</v>
      </c>
      <c r="B127" s="21" t="s">
        <v>246</v>
      </c>
      <c r="C127" s="21" t="s">
        <v>248</v>
      </c>
      <c r="D127" s="102" t="s">
        <v>38</v>
      </c>
      <c r="E127" s="76">
        <v>3767.2</v>
      </c>
      <c r="F127" s="76"/>
      <c r="G127" s="76"/>
    </row>
    <row r="128" spans="1:7" ht="60.75">
      <c r="A128" s="104" t="s">
        <v>270</v>
      </c>
      <c r="B128" s="9" t="s">
        <v>267</v>
      </c>
      <c r="C128" s="97"/>
      <c r="D128" s="98"/>
      <c r="E128" s="83">
        <f aca="true" t="shared" si="24" ref="E128:G131">E129</f>
        <v>1819.8</v>
      </c>
      <c r="F128" s="83">
        <f t="shared" si="24"/>
        <v>0</v>
      </c>
      <c r="G128" s="83">
        <f t="shared" si="24"/>
        <v>0</v>
      </c>
    </row>
    <row r="129" spans="1:7" ht="30.75">
      <c r="A129" s="69" t="s">
        <v>271</v>
      </c>
      <c r="B129" s="9" t="s">
        <v>268</v>
      </c>
      <c r="C129" s="97"/>
      <c r="D129" s="98"/>
      <c r="E129" s="83">
        <f t="shared" si="24"/>
        <v>1819.8</v>
      </c>
      <c r="F129" s="83">
        <f t="shared" si="24"/>
        <v>0</v>
      </c>
      <c r="G129" s="83">
        <f t="shared" si="24"/>
        <v>0</v>
      </c>
    </row>
    <row r="130" spans="1:7" ht="45.75">
      <c r="A130" s="105" t="s">
        <v>272</v>
      </c>
      <c r="B130" s="25" t="s">
        <v>269</v>
      </c>
      <c r="C130" s="25"/>
      <c r="D130" s="25"/>
      <c r="E130" s="106">
        <f t="shared" si="24"/>
        <v>1819.8</v>
      </c>
      <c r="F130" s="106">
        <f t="shared" si="24"/>
        <v>0</v>
      </c>
      <c r="G130" s="106">
        <f t="shared" si="24"/>
        <v>0</v>
      </c>
    </row>
    <row r="131" spans="1:7" ht="30">
      <c r="A131" s="17" t="s">
        <v>247</v>
      </c>
      <c r="B131" s="29" t="s">
        <v>269</v>
      </c>
      <c r="C131" s="29" t="s">
        <v>248</v>
      </c>
      <c r="D131" s="29"/>
      <c r="E131" s="30">
        <f t="shared" si="24"/>
        <v>1819.8</v>
      </c>
      <c r="F131" s="30">
        <f t="shared" si="24"/>
        <v>0</v>
      </c>
      <c r="G131" s="30">
        <f t="shared" si="24"/>
        <v>0</v>
      </c>
    </row>
    <row r="132" spans="1:7" ht="15">
      <c r="A132" s="52" t="s">
        <v>17</v>
      </c>
      <c r="B132" s="21" t="s">
        <v>269</v>
      </c>
      <c r="C132" s="21" t="s">
        <v>248</v>
      </c>
      <c r="D132" s="21" t="s">
        <v>18</v>
      </c>
      <c r="E132" s="76">
        <v>1819.8</v>
      </c>
      <c r="F132" s="76">
        <v>0</v>
      </c>
      <c r="G132" s="76">
        <v>0</v>
      </c>
    </row>
    <row r="133" spans="1:7" ht="15.75">
      <c r="A133" s="8" t="s">
        <v>42</v>
      </c>
      <c r="B133" s="99" t="s">
        <v>50</v>
      </c>
      <c r="C133" s="107" t="s">
        <v>3</v>
      </c>
      <c r="D133" s="108"/>
      <c r="E133" s="109">
        <f>E134+E138+E149+E163+E167</f>
        <v>18962.399999999998</v>
      </c>
      <c r="F133" s="109">
        <f>F134+F138+F149+F163+F167</f>
        <v>19286.699999999997</v>
      </c>
      <c r="G133" s="109">
        <f>G134+G138+G149+G163+G167</f>
        <v>19286.699999999997</v>
      </c>
    </row>
    <row r="134" spans="1:7" ht="38.25" customHeight="1">
      <c r="A134" s="110" t="s">
        <v>265</v>
      </c>
      <c r="B134" s="99" t="s">
        <v>266</v>
      </c>
      <c r="C134" s="111"/>
      <c r="D134" s="99"/>
      <c r="E134" s="83">
        <f aca="true" t="shared" si="25" ref="E134:G136">E135</f>
        <v>1972.2</v>
      </c>
      <c r="F134" s="83">
        <f t="shared" si="25"/>
        <v>2023.9</v>
      </c>
      <c r="G134" s="83">
        <f t="shared" si="25"/>
        <v>2023.9</v>
      </c>
    </row>
    <row r="135" spans="1:7" ht="32.25" customHeight="1">
      <c r="A135" s="112" t="s">
        <v>195</v>
      </c>
      <c r="B135" s="113" t="s">
        <v>264</v>
      </c>
      <c r="C135" s="113"/>
      <c r="D135" s="113"/>
      <c r="E135" s="114">
        <f t="shared" si="25"/>
        <v>1972.2</v>
      </c>
      <c r="F135" s="114">
        <f t="shared" si="25"/>
        <v>2023.9</v>
      </c>
      <c r="G135" s="114">
        <f t="shared" si="25"/>
        <v>2023.9</v>
      </c>
    </row>
    <row r="136" spans="1:7" ht="45">
      <c r="A136" s="75" t="s">
        <v>251</v>
      </c>
      <c r="B136" s="29" t="s">
        <v>264</v>
      </c>
      <c r="C136" s="29" t="s">
        <v>252</v>
      </c>
      <c r="D136" s="29"/>
      <c r="E136" s="30">
        <f t="shared" si="25"/>
        <v>1972.2</v>
      </c>
      <c r="F136" s="30">
        <f t="shared" si="25"/>
        <v>2023.9</v>
      </c>
      <c r="G136" s="30">
        <f t="shared" si="25"/>
        <v>2023.9</v>
      </c>
    </row>
    <row r="137" spans="1:7" ht="46.5" customHeight="1">
      <c r="A137" s="68" t="s">
        <v>263</v>
      </c>
      <c r="B137" s="21" t="s">
        <v>264</v>
      </c>
      <c r="C137" s="21" t="s">
        <v>252</v>
      </c>
      <c r="D137" s="21" t="s">
        <v>262</v>
      </c>
      <c r="E137" s="76">
        <v>1972.2</v>
      </c>
      <c r="F137" s="76">
        <v>2023.9</v>
      </c>
      <c r="G137" s="76">
        <v>2023.9</v>
      </c>
    </row>
    <row r="138" spans="1:7" ht="39.75" customHeight="1">
      <c r="A138" s="8" t="s">
        <v>43</v>
      </c>
      <c r="B138" s="99" t="s">
        <v>51</v>
      </c>
      <c r="C138" s="32"/>
      <c r="D138" s="32"/>
      <c r="E138" s="115">
        <f>E139+E142</f>
        <v>1039</v>
      </c>
      <c r="F138" s="115">
        <f>F139+F142</f>
        <v>987.3</v>
      </c>
      <c r="G138" s="115">
        <f>G139+G142</f>
        <v>987.3</v>
      </c>
    </row>
    <row r="139" spans="1:7" ht="40.5" customHeight="1">
      <c r="A139" s="116" t="s">
        <v>191</v>
      </c>
      <c r="B139" s="113" t="s">
        <v>52</v>
      </c>
      <c r="C139" s="25"/>
      <c r="D139" s="113"/>
      <c r="E139" s="114">
        <f aca="true" t="shared" si="26" ref="E139:G140">E140</f>
        <v>505.7</v>
      </c>
      <c r="F139" s="114">
        <f t="shared" si="26"/>
        <v>517.5</v>
      </c>
      <c r="G139" s="114">
        <f t="shared" si="26"/>
        <v>517.5</v>
      </c>
    </row>
    <row r="140" spans="1:7" ht="45">
      <c r="A140" s="75" t="s">
        <v>251</v>
      </c>
      <c r="B140" s="29" t="s">
        <v>52</v>
      </c>
      <c r="C140" s="29" t="s">
        <v>252</v>
      </c>
      <c r="D140" s="29"/>
      <c r="E140" s="30">
        <f t="shared" si="26"/>
        <v>505.7</v>
      </c>
      <c r="F140" s="30">
        <f t="shared" si="26"/>
        <v>517.5</v>
      </c>
      <c r="G140" s="30">
        <f t="shared" si="26"/>
        <v>517.5</v>
      </c>
    </row>
    <row r="141" spans="1:7" ht="46.5" customHeight="1">
      <c r="A141" s="117" t="s">
        <v>4</v>
      </c>
      <c r="B141" s="97" t="s">
        <v>52</v>
      </c>
      <c r="C141" s="97" t="s">
        <v>252</v>
      </c>
      <c r="D141" s="97" t="s">
        <v>5</v>
      </c>
      <c r="E141" s="118">
        <v>505.7</v>
      </c>
      <c r="F141" s="118">
        <v>517.5</v>
      </c>
      <c r="G141" s="118">
        <v>517.5</v>
      </c>
    </row>
    <row r="142" spans="1:7" ht="15">
      <c r="A142" s="119" t="s">
        <v>194</v>
      </c>
      <c r="B142" s="120" t="s">
        <v>53</v>
      </c>
      <c r="C142" s="111"/>
      <c r="D142" s="120"/>
      <c r="E142" s="121">
        <f>E143+E145+E147</f>
        <v>533.3000000000001</v>
      </c>
      <c r="F142" s="121">
        <f>F143+F145+F147</f>
        <v>469.8</v>
      </c>
      <c r="G142" s="121">
        <f>G143+G145+G147</f>
        <v>469.8</v>
      </c>
    </row>
    <row r="143" spans="1:7" ht="45">
      <c r="A143" s="75" t="s">
        <v>251</v>
      </c>
      <c r="B143" s="25" t="s">
        <v>53</v>
      </c>
      <c r="C143" s="25" t="s">
        <v>252</v>
      </c>
      <c r="D143" s="25"/>
      <c r="E143" s="27">
        <f>E144</f>
        <v>11</v>
      </c>
      <c r="F143" s="27">
        <f>F144</f>
        <v>11.5</v>
      </c>
      <c r="G143" s="27">
        <f>G144</f>
        <v>11.5</v>
      </c>
    </row>
    <row r="144" spans="1:7" ht="45.75" customHeight="1">
      <c r="A144" s="28" t="s">
        <v>4</v>
      </c>
      <c r="B144" s="29" t="s">
        <v>53</v>
      </c>
      <c r="C144" s="29" t="s">
        <v>252</v>
      </c>
      <c r="D144" s="29" t="s">
        <v>5</v>
      </c>
      <c r="E144" s="30">
        <v>11</v>
      </c>
      <c r="F144" s="30">
        <v>11.5</v>
      </c>
      <c r="G144" s="30">
        <v>11.5</v>
      </c>
    </row>
    <row r="145" spans="1:7" ht="34.5" customHeight="1">
      <c r="A145" s="17" t="s">
        <v>247</v>
      </c>
      <c r="B145" s="29" t="s">
        <v>53</v>
      </c>
      <c r="C145" s="29" t="s">
        <v>248</v>
      </c>
      <c r="D145" s="29"/>
      <c r="E145" s="30">
        <f>E146</f>
        <v>488.6</v>
      </c>
      <c r="F145" s="30">
        <f>F146</f>
        <v>423.3</v>
      </c>
      <c r="G145" s="30">
        <f>G146</f>
        <v>423.3</v>
      </c>
    </row>
    <row r="146" spans="1:7" ht="45">
      <c r="A146" s="28" t="s">
        <v>4</v>
      </c>
      <c r="B146" s="29" t="s">
        <v>53</v>
      </c>
      <c r="C146" s="29" t="s">
        <v>248</v>
      </c>
      <c r="D146" s="29" t="s">
        <v>5</v>
      </c>
      <c r="E146" s="30">
        <v>488.6</v>
      </c>
      <c r="F146" s="30">
        <v>423.3</v>
      </c>
      <c r="G146" s="30">
        <v>423.3</v>
      </c>
    </row>
    <row r="147" spans="1:7" ht="28.5" customHeight="1">
      <c r="A147" s="17" t="s">
        <v>255</v>
      </c>
      <c r="B147" s="29" t="s">
        <v>53</v>
      </c>
      <c r="C147" s="29" t="s">
        <v>256</v>
      </c>
      <c r="D147" s="29"/>
      <c r="E147" s="30">
        <f>E148</f>
        <v>33.7</v>
      </c>
      <c r="F147" s="30">
        <f>F148</f>
        <v>35</v>
      </c>
      <c r="G147" s="30">
        <f>G148</f>
        <v>35</v>
      </c>
    </row>
    <row r="148" spans="1:7" ht="51" customHeight="1">
      <c r="A148" s="68" t="s">
        <v>4</v>
      </c>
      <c r="B148" s="21" t="s">
        <v>53</v>
      </c>
      <c r="C148" s="21" t="s">
        <v>256</v>
      </c>
      <c r="D148" s="21" t="s">
        <v>5</v>
      </c>
      <c r="E148" s="76">
        <v>33.7</v>
      </c>
      <c r="F148" s="76">
        <v>35</v>
      </c>
      <c r="G148" s="76">
        <v>35</v>
      </c>
    </row>
    <row r="149" spans="1:7" ht="42" customHeight="1">
      <c r="A149" s="8" t="s">
        <v>44</v>
      </c>
      <c r="B149" s="99" t="s">
        <v>54</v>
      </c>
      <c r="C149" s="111"/>
      <c r="D149" s="99"/>
      <c r="E149" s="83">
        <f>E150+E153+E156</f>
        <v>13985.3</v>
      </c>
      <c r="F149" s="83">
        <f>F150+F153+F156</f>
        <v>14258.1</v>
      </c>
      <c r="G149" s="83">
        <f>G150+G153+G156</f>
        <v>14258.1</v>
      </c>
    </row>
    <row r="150" spans="1:7" ht="39.75" customHeight="1">
      <c r="A150" s="116" t="s">
        <v>192</v>
      </c>
      <c r="B150" s="120" t="s">
        <v>55</v>
      </c>
      <c r="C150" s="120"/>
      <c r="D150" s="120"/>
      <c r="E150" s="121">
        <f aca="true" t="shared" si="27" ref="E150:G151">E151</f>
        <v>10756.9</v>
      </c>
      <c r="F150" s="121">
        <f t="shared" si="27"/>
        <v>11116.8</v>
      </c>
      <c r="G150" s="121">
        <f t="shared" si="27"/>
        <v>11116.8</v>
      </c>
    </row>
    <row r="151" spans="1:7" ht="45">
      <c r="A151" s="75" t="s">
        <v>251</v>
      </c>
      <c r="B151" s="14" t="s">
        <v>55</v>
      </c>
      <c r="C151" s="14" t="s">
        <v>252</v>
      </c>
      <c r="D151" s="14"/>
      <c r="E151" s="122">
        <f t="shared" si="27"/>
        <v>10756.9</v>
      </c>
      <c r="F151" s="122">
        <f t="shared" si="27"/>
        <v>11116.8</v>
      </c>
      <c r="G151" s="122">
        <f t="shared" si="27"/>
        <v>11116.8</v>
      </c>
    </row>
    <row r="152" spans="1:7" ht="48" customHeight="1">
      <c r="A152" s="68" t="s">
        <v>6</v>
      </c>
      <c r="B152" s="21" t="s">
        <v>55</v>
      </c>
      <c r="C152" s="21" t="s">
        <v>252</v>
      </c>
      <c r="D152" s="21" t="s">
        <v>7</v>
      </c>
      <c r="E152" s="45">
        <v>10756.9</v>
      </c>
      <c r="F152" s="45">
        <v>11116.8</v>
      </c>
      <c r="G152" s="45">
        <v>11116.8</v>
      </c>
    </row>
    <row r="153" spans="1:7" ht="47.25" customHeight="1">
      <c r="A153" s="116" t="s">
        <v>193</v>
      </c>
      <c r="B153" s="120" t="s">
        <v>56</v>
      </c>
      <c r="C153" s="120"/>
      <c r="D153" s="120"/>
      <c r="E153" s="121">
        <f aca="true" t="shared" si="28" ref="E153:G154">E154</f>
        <v>1656</v>
      </c>
      <c r="F153" s="121">
        <f t="shared" si="28"/>
        <v>1693.2</v>
      </c>
      <c r="G153" s="121">
        <f t="shared" si="28"/>
        <v>1693.2</v>
      </c>
    </row>
    <row r="154" spans="1:7" ht="45">
      <c r="A154" s="75" t="s">
        <v>251</v>
      </c>
      <c r="B154" s="14" t="s">
        <v>56</v>
      </c>
      <c r="C154" s="14" t="s">
        <v>252</v>
      </c>
      <c r="D154" s="14"/>
      <c r="E154" s="122">
        <f t="shared" si="28"/>
        <v>1656</v>
      </c>
      <c r="F154" s="122">
        <f t="shared" si="28"/>
        <v>1693.2</v>
      </c>
      <c r="G154" s="122">
        <f t="shared" si="28"/>
        <v>1693.2</v>
      </c>
    </row>
    <row r="155" spans="1:7" ht="45">
      <c r="A155" s="68" t="s">
        <v>6</v>
      </c>
      <c r="B155" s="21" t="s">
        <v>56</v>
      </c>
      <c r="C155" s="21" t="s">
        <v>252</v>
      </c>
      <c r="D155" s="21" t="s">
        <v>7</v>
      </c>
      <c r="E155" s="45">
        <v>1656</v>
      </c>
      <c r="F155" s="45">
        <v>1693.2</v>
      </c>
      <c r="G155" s="45">
        <v>1693.2</v>
      </c>
    </row>
    <row r="156" spans="1:7" ht="29.25" customHeight="1">
      <c r="A156" s="116" t="s">
        <v>194</v>
      </c>
      <c r="B156" s="120" t="s">
        <v>57</v>
      </c>
      <c r="C156" s="120"/>
      <c r="D156" s="120"/>
      <c r="E156" s="121">
        <f>E157+E159+E161</f>
        <v>1572.4</v>
      </c>
      <c r="F156" s="121">
        <f>F157+F159+F161</f>
        <v>1448.1000000000001</v>
      </c>
      <c r="G156" s="121">
        <f>G157+G159+G161</f>
        <v>1448.1000000000001</v>
      </c>
    </row>
    <row r="157" spans="1:7" ht="45.75" customHeight="1">
      <c r="A157" s="75" t="s">
        <v>251</v>
      </c>
      <c r="B157" s="14" t="s">
        <v>57</v>
      </c>
      <c r="C157" s="14" t="s">
        <v>252</v>
      </c>
      <c r="D157" s="14"/>
      <c r="E157" s="122">
        <f>E158</f>
        <v>5</v>
      </c>
      <c r="F157" s="122">
        <f>F158</f>
        <v>5</v>
      </c>
      <c r="G157" s="122">
        <f>G158</f>
        <v>5</v>
      </c>
    </row>
    <row r="158" spans="1:7" ht="45.75" customHeight="1">
      <c r="A158" s="28" t="s">
        <v>6</v>
      </c>
      <c r="B158" s="29" t="s">
        <v>57</v>
      </c>
      <c r="C158" s="29" t="s">
        <v>252</v>
      </c>
      <c r="D158" s="29" t="s">
        <v>7</v>
      </c>
      <c r="E158" s="123">
        <v>5</v>
      </c>
      <c r="F158" s="123">
        <v>5</v>
      </c>
      <c r="G158" s="123">
        <v>5</v>
      </c>
    </row>
    <row r="159" spans="1:7" ht="36" customHeight="1">
      <c r="A159" s="17" t="s">
        <v>247</v>
      </c>
      <c r="B159" s="29" t="s">
        <v>57</v>
      </c>
      <c r="C159" s="29" t="s">
        <v>248</v>
      </c>
      <c r="D159" s="29"/>
      <c r="E159" s="123">
        <f>E160</f>
        <v>1495.7</v>
      </c>
      <c r="F159" s="123">
        <f>F160</f>
        <v>1441.4</v>
      </c>
      <c r="G159" s="123">
        <f>G160</f>
        <v>1441.4</v>
      </c>
    </row>
    <row r="160" spans="1:7" ht="45.75" customHeight="1">
      <c r="A160" s="28" t="s">
        <v>6</v>
      </c>
      <c r="B160" s="29" t="s">
        <v>57</v>
      </c>
      <c r="C160" s="29" t="s">
        <v>248</v>
      </c>
      <c r="D160" s="29" t="s">
        <v>7</v>
      </c>
      <c r="E160" s="123">
        <v>1495.7</v>
      </c>
      <c r="F160" s="123">
        <v>1441.4</v>
      </c>
      <c r="G160" s="123">
        <v>1441.4</v>
      </c>
    </row>
    <row r="161" spans="1:7" ht="25.5" customHeight="1">
      <c r="A161" s="17" t="s">
        <v>255</v>
      </c>
      <c r="B161" s="29" t="s">
        <v>57</v>
      </c>
      <c r="C161" s="29" t="s">
        <v>256</v>
      </c>
      <c r="D161" s="29"/>
      <c r="E161" s="123">
        <f>E162</f>
        <v>71.7</v>
      </c>
      <c r="F161" s="123">
        <f>F162</f>
        <v>1.7</v>
      </c>
      <c r="G161" s="123">
        <f>G162</f>
        <v>1.7</v>
      </c>
    </row>
    <row r="162" spans="1:7" ht="45.75" customHeight="1">
      <c r="A162" s="28" t="s">
        <v>6</v>
      </c>
      <c r="B162" s="29" t="s">
        <v>57</v>
      </c>
      <c r="C162" s="29" t="s">
        <v>256</v>
      </c>
      <c r="D162" s="29" t="s">
        <v>7</v>
      </c>
      <c r="E162" s="123">
        <f>1.7+70</f>
        <v>71.7</v>
      </c>
      <c r="F162" s="123">
        <v>1.7</v>
      </c>
      <c r="G162" s="123">
        <v>1.7</v>
      </c>
    </row>
    <row r="163" spans="1:7" ht="27" customHeight="1">
      <c r="A163" s="8" t="s">
        <v>45</v>
      </c>
      <c r="B163" s="99" t="s">
        <v>58</v>
      </c>
      <c r="C163" s="111"/>
      <c r="D163" s="99"/>
      <c r="E163" s="83">
        <f aca="true" t="shared" si="29" ref="E163:G165">E164</f>
        <v>1958.8</v>
      </c>
      <c r="F163" s="83">
        <f t="shared" si="29"/>
        <v>2010.3</v>
      </c>
      <c r="G163" s="83">
        <f t="shared" si="29"/>
        <v>2010.3</v>
      </c>
    </row>
    <row r="164" spans="1:7" ht="33.75" customHeight="1">
      <c r="A164" s="116" t="s">
        <v>192</v>
      </c>
      <c r="B164" s="120" t="s">
        <v>59</v>
      </c>
      <c r="C164" s="120"/>
      <c r="D164" s="120"/>
      <c r="E164" s="121">
        <f t="shared" si="29"/>
        <v>1958.8</v>
      </c>
      <c r="F164" s="121">
        <f t="shared" si="29"/>
        <v>2010.3</v>
      </c>
      <c r="G164" s="121">
        <f t="shared" si="29"/>
        <v>2010.3</v>
      </c>
    </row>
    <row r="165" spans="1:7" ht="45">
      <c r="A165" s="75" t="s">
        <v>251</v>
      </c>
      <c r="B165" s="14" t="s">
        <v>59</v>
      </c>
      <c r="C165" s="14" t="s">
        <v>252</v>
      </c>
      <c r="D165" s="14"/>
      <c r="E165" s="78">
        <f t="shared" si="29"/>
        <v>1958.8</v>
      </c>
      <c r="F165" s="78">
        <f t="shared" si="29"/>
        <v>2010.3</v>
      </c>
      <c r="G165" s="78">
        <f t="shared" si="29"/>
        <v>2010.3</v>
      </c>
    </row>
    <row r="166" spans="1:7" ht="45">
      <c r="A166" s="68" t="s">
        <v>6</v>
      </c>
      <c r="B166" s="21" t="s">
        <v>59</v>
      </c>
      <c r="C166" s="21" t="s">
        <v>252</v>
      </c>
      <c r="D166" s="21" t="s">
        <v>7</v>
      </c>
      <c r="E166" s="76">
        <v>1958.8</v>
      </c>
      <c r="F166" s="76">
        <v>2010.3</v>
      </c>
      <c r="G166" s="76">
        <v>2010.3</v>
      </c>
    </row>
    <row r="167" spans="1:7" ht="45.75" customHeight="1">
      <c r="A167" s="8" t="s">
        <v>235</v>
      </c>
      <c r="B167" s="99" t="s">
        <v>232</v>
      </c>
      <c r="C167" s="111"/>
      <c r="D167" s="99"/>
      <c r="E167" s="83">
        <f aca="true" t="shared" si="30" ref="E167:G169">E168</f>
        <v>7.1</v>
      </c>
      <c r="F167" s="83">
        <f t="shared" si="30"/>
        <v>7.1</v>
      </c>
      <c r="G167" s="83">
        <f t="shared" si="30"/>
        <v>7.1</v>
      </c>
    </row>
    <row r="168" spans="1:7" ht="30">
      <c r="A168" s="116" t="s">
        <v>234</v>
      </c>
      <c r="B168" s="113" t="s">
        <v>233</v>
      </c>
      <c r="C168" s="113"/>
      <c r="D168" s="113"/>
      <c r="E168" s="114">
        <f t="shared" si="30"/>
        <v>7.1</v>
      </c>
      <c r="F168" s="114">
        <f t="shared" si="30"/>
        <v>7.1</v>
      </c>
      <c r="G168" s="114">
        <f t="shared" si="30"/>
        <v>7.1</v>
      </c>
    </row>
    <row r="169" spans="1:7" ht="30">
      <c r="A169" s="17" t="s">
        <v>247</v>
      </c>
      <c r="B169" s="29" t="s">
        <v>233</v>
      </c>
      <c r="C169" s="29" t="s">
        <v>248</v>
      </c>
      <c r="D169" s="29"/>
      <c r="E169" s="30">
        <f t="shared" si="30"/>
        <v>7.1</v>
      </c>
      <c r="F169" s="30">
        <f t="shared" si="30"/>
        <v>7.1</v>
      </c>
      <c r="G169" s="30">
        <f t="shared" si="30"/>
        <v>7.1</v>
      </c>
    </row>
    <row r="170" spans="1:7" ht="45">
      <c r="A170" s="68" t="s">
        <v>6</v>
      </c>
      <c r="B170" s="21" t="s">
        <v>233</v>
      </c>
      <c r="C170" s="21" t="s">
        <v>248</v>
      </c>
      <c r="D170" s="21" t="s">
        <v>7</v>
      </c>
      <c r="E170" s="76">
        <v>7.1</v>
      </c>
      <c r="F170" s="76">
        <v>7.1</v>
      </c>
      <c r="G170" s="76">
        <v>7.1</v>
      </c>
    </row>
    <row r="171" spans="1:7" ht="67.5" customHeight="1">
      <c r="A171" s="58" t="s">
        <v>151</v>
      </c>
      <c r="B171" s="99" t="s">
        <v>152</v>
      </c>
      <c r="C171" s="111"/>
      <c r="D171" s="111"/>
      <c r="E171" s="124">
        <f>E172+E196</f>
        <v>30132.1</v>
      </c>
      <c r="F171" s="124">
        <f>F172+F196</f>
        <v>25401.5</v>
      </c>
      <c r="G171" s="124">
        <f>G172+G196</f>
        <v>26009.699999999997</v>
      </c>
    </row>
    <row r="172" spans="1:7" ht="33.75" customHeight="1">
      <c r="A172" s="58" t="s">
        <v>154</v>
      </c>
      <c r="B172" s="99" t="s">
        <v>153</v>
      </c>
      <c r="C172" s="111"/>
      <c r="D172" s="111"/>
      <c r="E172" s="124">
        <f>E176+E181+E184+E187+E190+E173+E193</f>
        <v>30132.1</v>
      </c>
      <c r="F172" s="124">
        <f>F176+F181+F184+F187+F190+F173+F193</f>
        <v>25172.5</v>
      </c>
      <c r="G172" s="124">
        <f>G176+G181+G184+G187+G190+G173+G193</f>
        <v>26009.699999999997</v>
      </c>
    </row>
    <row r="173" spans="1:7" ht="33.75" customHeight="1">
      <c r="A173" s="125" t="s">
        <v>206</v>
      </c>
      <c r="B173" s="126" t="s">
        <v>205</v>
      </c>
      <c r="C173" s="126"/>
      <c r="D173" s="126"/>
      <c r="E173" s="127">
        <f aca="true" t="shared" si="31" ref="E173:G174">E174</f>
        <v>5410.3</v>
      </c>
      <c r="F173" s="127">
        <f t="shared" si="31"/>
        <v>5522.1</v>
      </c>
      <c r="G173" s="127">
        <f t="shared" si="31"/>
        <v>5522.1</v>
      </c>
    </row>
    <row r="174" spans="1:7" ht="24.75" customHeight="1">
      <c r="A174" s="17" t="s">
        <v>255</v>
      </c>
      <c r="B174" s="29" t="s">
        <v>205</v>
      </c>
      <c r="C174" s="29" t="s">
        <v>256</v>
      </c>
      <c r="D174" s="29"/>
      <c r="E174" s="30">
        <f t="shared" si="31"/>
        <v>5410.3</v>
      </c>
      <c r="F174" s="30">
        <f t="shared" si="31"/>
        <v>5522.1</v>
      </c>
      <c r="G174" s="30">
        <f t="shared" si="31"/>
        <v>5522.1</v>
      </c>
    </row>
    <row r="175" spans="1:7" ht="27" customHeight="1">
      <c r="A175" s="68" t="s">
        <v>19</v>
      </c>
      <c r="B175" s="21" t="s">
        <v>205</v>
      </c>
      <c r="C175" s="21" t="s">
        <v>256</v>
      </c>
      <c r="D175" s="21" t="s">
        <v>20</v>
      </c>
      <c r="E175" s="76">
        <f>7110.3-1700</f>
        <v>5410.3</v>
      </c>
      <c r="F175" s="76">
        <v>5522.1</v>
      </c>
      <c r="G175" s="76">
        <v>5522.1</v>
      </c>
    </row>
    <row r="176" spans="1:7" ht="15">
      <c r="A176" s="125" t="s">
        <v>155</v>
      </c>
      <c r="B176" s="126" t="s">
        <v>156</v>
      </c>
      <c r="C176" s="126"/>
      <c r="D176" s="126"/>
      <c r="E176" s="127">
        <f>E177+E179</f>
        <v>5734</v>
      </c>
      <c r="F176" s="127">
        <f>F177+F179</f>
        <v>6182.9</v>
      </c>
      <c r="G176" s="127">
        <f>G177+G179</f>
        <v>6437.7</v>
      </c>
    </row>
    <row r="177" spans="1:7" ht="30">
      <c r="A177" s="17" t="s">
        <v>247</v>
      </c>
      <c r="B177" s="29" t="s">
        <v>156</v>
      </c>
      <c r="C177" s="29" t="s">
        <v>248</v>
      </c>
      <c r="D177" s="29"/>
      <c r="E177" s="30">
        <f>E178</f>
        <v>5722</v>
      </c>
      <c r="F177" s="30">
        <f>F178</f>
        <v>6170.9</v>
      </c>
      <c r="G177" s="30">
        <f>G178</f>
        <v>6425.7</v>
      </c>
    </row>
    <row r="178" spans="1:7" ht="15">
      <c r="A178" s="68" t="s">
        <v>19</v>
      </c>
      <c r="B178" s="21" t="s">
        <v>156</v>
      </c>
      <c r="C178" s="21" t="s">
        <v>248</v>
      </c>
      <c r="D178" s="21" t="s">
        <v>20</v>
      </c>
      <c r="E178" s="76">
        <v>5722</v>
      </c>
      <c r="F178" s="76">
        <v>6170.9</v>
      </c>
      <c r="G178" s="76">
        <v>6425.7</v>
      </c>
    </row>
    <row r="179" spans="1:7" ht="15">
      <c r="A179" s="17" t="s">
        <v>255</v>
      </c>
      <c r="B179" s="29" t="s">
        <v>156</v>
      </c>
      <c r="C179" s="29" t="s">
        <v>256</v>
      </c>
      <c r="D179" s="29"/>
      <c r="E179" s="30">
        <f>E180</f>
        <v>12</v>
      </c>
      <c r="F179" s="30">
        <f>F180</f>
        <v>12</v>
      </c>
      <c r="G179" s="30">
        <f>G180</f>
        <v>12</v>
      </c>
    </row>
    <row r="180" spans="1:7" ht="15">
      <c r="A180" s="68" t="s">
        <v>19</v>
      </c>
      <c r="B180" s="21" t="s">
        <v>156</v>
      </c>
      <c r="C180" s="21" t="s">
        <v>256</v>
      </c>
      <c r="D180" s="21" t="s">
        <v>20</v>
      </c>
      <c r="E180" s="76">
        <v>12</v>
      </c>
      <c r="F180" s="76">
        <v>12</v>
      </c>
      <c r="G180" s="76">
        <v>12</v>
      </c>
    </row>
    <row r="181" spans="1:7" ht="15">
      <c r="A181" s="125" t="s">
        <v>157</v>
      </c>
      <c r="B181" s="113" t="s">
        <v>158</v>
      </c>
      <c r="C181" s="113"/>
      <c r="D181" s="113"/>
      <c r="E181" s="114">
        <f aca="true" t="shared" si="32" ref="E181:G182">E182</f>
        <v>500</v>
      </c>
      <c r="F181" s="114">
        <f t="shared" si="32"/>
        <v>650</v>
      </c>
      <c r="G181" s="114">
        <f t="shared" si="32"/>
        <v>800</v>
      </c>
    </row>
    <row r="182" spans="1:7" ht="30">
      <c r="A182" s="17" t="s">
        <v>247</v>
      </c>
      <c r="B182" s="29" t="s">
        <v>158</v>
      </c>
      <c r="C182" s="29" t="s">
        <v>248</v>
      </c>
      <c r="D182" s="29"/>
      <c r="E182" s="30">
        <f t="shared" si="32"/>
        <v>500</v>
      </c>
      <c r="F182" s="30">
        <f t="shared" si="32"/>
        <v>650</v>
      </c>
      <c r="G182" s="30">
        <f t="shared" si="32"/>
        <v>800</v>
      </c>
    </row>
    <row r="183" spans="1:7" ht="15">
      <c r="A183" s="68" t="s">
        <v>19</v>
      </c>
      <c r="B183" s="21" t="s">
        <v>158</v>
      </c>
      <c r="C183" s="21" t="s">
        <v>248</v>
      </c>
      <c r="D183" s="21" t="s">
        <v>20</v>
      </c>
      <c r="E183" s="76">
        <v>500</v>
      </c>
      <c r="F183" s="76">
        <v>650</v>
      </c>
      <c r="G183" s="76">
        <v>800</v>
      </c>
    </row>
    <row r="184" spans="1:7" ht="15">
      <c r="A184" s="125" t="s">
        <v>159</v>
      </c>
      <c r="B184" s="113" t="s">
        <v>160</v>
      </c>
      <c r="C184" s="113"/>
      <c r="D184" s="113"/>
      <c r="E184" s="114">
        <f aca="true" t="shared" si="33" ref="E184:G185">E185</f>
        <v>790.8</v>
      </c>
      <c r="F184" s="114">
        <f t="shared" si="33"/>
        <v>822.5</v>
      </c>
      <c r="G184" s="114">
        <f t="shared" si="33"/>
        <v>854.9</v>
      </c>
    </row>
    <row r="185" spans="1:7" ht="30">
      <c r="A185" s="17" t="s">
        <v>247</v>
      </c>
      <c r="B185" s="29" t="s">
        <v>160</v>
      </c>
      <c r="C185" s="29" t="s">
        <v>248</v>
      </c>
      <c r="D185" s="29"/>
      <c r="E185" s="30">
        <f t="shared" si="33"/>
        <v>790.8</v>
      </c>
      <c r="F185" s="30">
        <f t="shared" si="33"/>
        <v>822.5</v>
      </c>
      <c r="G185" s="30">
        <f t="shared" si="33"/>
        <v>854.9</v>
      </c>
    </row>
    <row r="186" spans="1:7" ht="15">
      <c r="A186" s="68" t="s">
        <v>19</v>
      </c>
      <c r="B186" s="21" t="s">
        <v>160</v>
      </c>
      <c r="C186" s="21" t="s">
        <v>248</v>
      </c>
      <c r="D186" s="21" t="s">
        <v>20</v>
      </c>
      <c r="E186" s="76">
        <v>790.8</v>
      </c>
      <c r="F186" s="76">
        <v>822.5</v>
      </c>
      <c r="G186" s="76">
        <v>854.9</v>
      </c>
    </row>
    <row r="187" spans="1:7" ht="45">
      <c r="A187" s="125" t="s">
        <v>229</v>
      </c>
      <c r="B187" s="113" t="s">
        <v>161</v>
      </c>
      <c r="C187" s="113"/>
      <c r="D187" s="113"/>
      <c r="E187" s="114">
        <f aca="true" t="shared" si="34" ref="E187:G188">E188</f>
        <v>12021</v>
      </c>
      <c r="F187" s="114">
        <f t="shared" si="34"/>
        <v>11045</v>
      </c>
      <c r="G187" s="114">
        <f t="shared" si="34"/>
        <v>11295</v>
      </c>
    </row>
    <row r="188" spans="1:7" ht="30">
      <c r="A188" s="17" t="s">
        <v>247</v>
      </c>
      <c r="B188" s="29" t="s">
        <v>161</v>
      </c>
      <c r="C188" s="29" t="s">
        <v>248</v>
      </c>
      <c r="D188" s="29"/>
      <c r="E188" s="30">
        <f t="shared" si="34"/>
        <v>12021</v>
      </c>
      <c r="F188" s="30">
        <f t="shared" si="34"/>
        <v>11045</v>
      </c>
      <c r="G188" s="30">
        <f t="shared" si="34"/>
        <v>11295</v>
      </c>
    </row>
    <row r="189" spans="1:7" ht="15">
      <c r="A189" s="68" t="s">
        <v>19</v>
      </c>
      <c r="B189" s="21" t="s">
        <v>161</v>
      </c>
      <c r="C189" s="21" t="s">
        <v>248</v>
      </c>
      <c r="D189" s="21" t="s">
        <v>20</v>
      </c>
      <c r="E189" s="76">
        <f>10725+1296</f>
        <v>12021</v>
      </c>
      <c r="F189" s="76">
        <v>11045</v>
      </c>
      <c r="G189" s="76">
        <v>11295</v>
      </c>
    </row>
    <row r="190" spans="1:7" ht="15">
      <c r="A190" s="125" t="s">
        <v>162</v>
      </c>
      <c r="B190" s="113" t="s">
        <v>163</v>
      </c>
      <c r="C190" s="113"/>
      <c r="D190" s="113"/>
      <c r="E190" s="114">
        <f aca="true" t="shared" si="35" ref="E190:G191">E191</f>
        <v>600</v>
      </c>
      <c r="F190" s="114">
        <f t="shared" si="35"/>
        <v>950</v>
      </c>
      <c r="G190" s="114">
        <f t="shared" si="35"/>
        <v>1100</v>
      </c>
    </row>
    <row r="191" spans="1:7" ht="30">
      <c r="A191" s="17" t="s">
        <v>247</v>
      </c>
      <c r="B191" s="29" t="s">
        <v>163</v>
      </c>
      <c r="C191" s="29" t="s">
        <v>248</v>
      </c>
      <c r="D191" s="29"/>
      <c r="E191" s="30">
        <f t="shared" si="35"/>
        <v>600</v>
      </c>
      <c r="F191" s="30">
        <f t="shared" si="35"/>
        <v>950</v>
      </c>
      <c r="G191" s="30">
        <f t="shared" si="35"/>
        <v>1100</v>
      </c>
    </row>
    <row r="192" spans="1:7" ht="15">
      <c r="A192" s="68" t="s">
        <v>19</v>
      </c>
      <c r="B192" s="21" t="s">
        <v>163</v>
      </c>
      <c r="C192" s="21" t="s">
        <v>248</v>
      </c>
      <c r="D192" s="21" t="s">
        <v>20</v>
      </c>
      <c r="E192" s="76">
        <v>600</v>
      </c>
      <c r="F192" s="76">
        <v>950</v>
      </c>
      <c r="G192" s="76">
        <v>1100</v>
      </c>
    </row>
    <row r="193" spans="1:7" ht="30">
      <c r="A193" s="125" t="s">
        <v>261</v>
      </c>
      <c r="B193" s="113" t="s">
        <v>273</v>
      </c>
      <c r="C193" s="113"/>
      <c r="D193" s="113"/>
      <c r="E193" s="114">
        <f aca="true" t="shared" si="36" ref="E193:G194">E194</f>
        <v>5076</v>
      </c>
      <c r="F193" s="114">
        <f t="shared" si="36"/>
        <v>0</v>
      </c>
      <c r="G193" s="114">
        <f t="shared" si="36"/>
        <v>0</v>
      </c>
    </row>
    <row r="194" spans="1:7" ht="30">
      <c r="A194" s="17" t="s">
        <v>247</v>
      </c>
      <c r="B194" s="29" t="s">
        <v>273</v>
      </c>
      <c r="C194" s="29" t="s">
        <v>248</v>
      </c>
      <c r="D194" s="29"/>
      <c r="E194" s="30">
        <f t="shared" si="36"/>
        <v>5076</v>
      </c>
      <c r="F194" s="30">
        <f t="shared" si="36"/>
        <v>0</v>
      </c>
      <c r="G194" s="30">
        <f t="shared" si="36"/>
        <v>0</v>
      </c>
    </row>
    <row r="195" spans="1:7" ht="15">
      <c r="A195" s="68" t="s">
        <v>19</v>
      </c>
      <c r="B195" s="21" t="s">
        <v>273</v>
      </c>
      <c r="C195" s="21" t="s">
        <v>248</v>
      </c>
      <c r="D195" s="21" t="s">
        <v>20</v>
      </c>
      <c r="E195" s="76">
        <v>5076</v>
      </c>
      <c r="F195" s="76">
        <v>0</v>
      </c>
      <c r="G195" s="76">
        <v>0</v>
      </c>
    </row>
    <row r="196" spans="1:7" ht="30.75">
      <c r="A196" s="58" t="s">
        <v>310</v>
      </c>
      <c r="B196" s="99" t="s">
        <v>305</v>
      </c>
      <c r="C196" s="111"/>
      <c r="D196" s="111"/>
      <c r="E196" s="124">
        <f aca="true" t="shared" si="37" ref="E196:G198">E197</f>
        <v>0</v>
      </c>
      <c r="F196" s="124">
        <f t="shared" si="37"/>
        <v>229</v>
      </c>
      <c r="G196" s="124">
        <f t="shared" si="37"/>
        <v>0</v>
      </c>
    </row>
    <row r="197" spans="1:7" ht="15">
      <c r="A197" s="125" t="s">
        <v>309</v>
      </c>
      <c r="B197" s="126" t="s">
        <v>306</v>
      </c>
      <c r="C197" s="126"/>
      <c r="D197" s="126"/>
      <c r="E197" s="127">
        <f t="shared" si="37"/>
        <v>0</v>
      </c>
      <c r="F197" s="127">
        <f t="shared" si="37"/>
        <v>229</v>
      </c>
      <c r="G197" s="127">
        <f t="shared" si="37"/>
        <v>0</v>
      </c>
    </row>
    <row r="198" spans="1:7" ht="30">
      <c r="A198" s="17" t="s">
        <v>247</v>
      </c>
      <c r="B198" s="29" t="s">
        <v>306</v>
      </c>
      <c r="C198" s="29" t="s">
        <v>248</v>
      </c>
      <c r="D198" s="29"/>
      <c r="E198" s="30">
        <f t="shared" si="37"/>
        <v>0</v>
      </c>
      <c r="F198" s="30">
        <f t="shared" si="37"/>
        <v>229</v>
      </c>
      <c r="G198" s="30">
        <f t="shared" si="37"/>
        <v>0</v>
      </c>
    </row>
    <row r="199" spans="1:7" ht="15">
      <c r="A199" s="68" t="s">
        <v>308</v>
      </c>
      <c r="B199" s="21" t="s">
        <v>306</v>
      </c>
      <c r="C199" s="21" t="s">
        <v>248</v>
      </c>
      <c r="D199" s="21" t="s">
        <v>307</v>
      </c>
      <c r="E199" s="76">
        <v>0</v>
      </c>
      <c r="F199" s="76">
        <v>229</v>
      </c>
      <c r="G199" s="76">
        <v>0</v>
      </c>
    </row>
    <row r="200" spans="1:7" ht="60">
      <c r="A200" s="128" t="s">
        <v>177</v>
      </c>
      <c r="B200" s="60" t="s">
        <v>175</v>
      </c>
      <c r="C200" s="33"/>
      <c r="D200" s="60"/>
      <c r="E200" s="129">
        <f>E201</f>
        <v>189.8</v>
      </c>
      <c r="F200" s="129">
        <f>F201</f>
        <v>0</v>
      </c>
      <c r="G200" s="129">
        <f>G201</f>
        <v>0</v>
      </c>
    </row>
    <row r="201" spans="1:7" ht="30">
      <c r="A201" s="128" t="s">
        <v>178</v>
      </c>
      <c r="B201" s="60" t="s">
        <v>176</v>
      </c>
      <c r="C201" s="61"/>
      <c r="D201" s="62"/>
      <c r="E201" s="63">
        <f>E205+E202</f>
        <v>189.8</v>
      </c>
      <c r="F201" s="63">
        <f>F205+F202</f>
        <v>0</v>
      </c>
      <c r="G201" s="63">
        <f>G205+G202</f>
        <v>0</v>
      </c>
    </row>
    <row r="202" spans="1:7" ht="15">
      <c r="A202" s="130" t="s">
        <v>197</v>
      </c>
      <c r="B202" s="25" t="s">
        <v>196</v>
      </c>
      <c r="C202" s="25"/>
      <c r="D202" s="26"/>
      <c r="E202" s="40">
        <f aca="true" t="shared" si="38" ref="E202:G203">E203</f>
        <v>20</v>
      </c>
      <c r="F202" s="40">
        <f t="shared" si="38"/>
        <v>0</v>
      </c>
      <c r="G202" s="40">
        <f t="shared" si="38"/>
        <v>0</v>
      </c>
    </row>
    <row r="203" spans="1:7" ht="30">
      <c r="A203" s="17" t="s">
        <v>247</v>
      </c>
      <c r="B203" s="29" t="s">
        <v>196</v>
      </c>
      <c r="C203" s="18" t="s">
        <v>248</v>
      </c>
      <c r="D203" s="18"/>
      <c r="E203" s="19">
        <f t="shared" si="38"/>
        <v>20</v>
      </c>
      <c r="F203" s="19">
        <f t="shared" si="38"/>
        <v>0</v>
      </c>
      <c r="G203" s="19">
        <f t="shared" si="38"/>
        <v>0</v>
      </c>
    </row>
    <row r="204" spans="1:7" ht="15">
      <c r="A204" s="68" t="s">
        <v>19</v>
      </c>
      <c r="B204" s="21" t="s">
        <v>196</v>
      </c>
      <c r="C204" s="22" t="s">
        <v>248</v>
      </c>
      <c r="D204" s="22" t="s">
        <v>20</v>
      </c>
      <c r="E204" s="23">
        <v>20</v>
      </c>
      <c r="F204" s="23">
        <v>0</v>
      </c>
      <c r="G204" s="23">
        <v>0</v>
      </c>
    </row>
    <row r="205" spans="1:7" ht="30">
      <c r="A205" s="103" t="s">
        <v>238</v>
      </c>
      <c r="B205" s="14" t="s">
        <v>180</v>
      </c>
      <c r="C205" s="14"/>
      <c r="D205" s="15"/>
      <c r="E205" s="16">
        <f aca="true" t="shared" si="39" ref="E205:G206">E206</f>
        <v>169.8</v>
      </c>
      <c r="F205" s="16">
        <f t="shared" si="39"/>
        <v>0</v>
      </c>
      <c r="G205" s="16">
        <f t="shared" si="39"/>
        <v>0</v>
      </c>
    </row>
    <row r="206" spans="1:7" ht="30">
      <c r="A206" s="17" t="s">
        <v>247</v>
      </c>
      <c r="B206" s="29" t="s">
        <v>180</v>
      </c>
      <c r="C206" s="18" t="s">
        <v>248</v>
      </c>
      <c r="D206" s="18"/>
      <c r="E206" s="19">
        <f t="shared" si="39"/>
        <v>169.8</v>
      </c>
      <c r="F206" s="19">
        <f t="shared" si="39"/>
        <v>0</v>
      </c>
      <c r="G206" s="19">
        <f t="shared" si="39"/>
        <v>0</v>
      </c>
    </row>
    <row r="207" spans="1:7" ht="15">
      <c r="A207" s="68" t="s">
        <v>19</v>
      </c>
      <c r="B207" s="21" t="s">
        <v>180</v>
      </c>
      <c r="C207" s="22" t="s">
        <v>248</v>
      </c>
      <c r="D207" s="22" t="s">
        <v>20</v>
      </c>
      <c r="E207" s="23">
        <v>169.8</v>
      </c>
      <c r="F207" s="23">
        <v>0</v>
      </c>
      <c r="G207" s="23">
        <v>0</v>
      </c>
    </row>
    <row r="208" spans="1:7" ht="60">
      <c r="A208" s="128" t="s">
        <v>214</v>
      </c>
      <c r="B208" s="60" t="s">
        <v>215</v>
      </c>
      <c r="C208" s="33"/>
      <c r="D208" s="60"/>
      <c r="E208" s="129">
        <f>E209+E214+E221</f>
        <v>2706</v>
      </c>
      <c r="F208" s="129">
        <f>F209+F214+F221</f>
        <v>2194</v>
      </c>
      <c r="G208" s="129">
        <f>G209+G214+G221</f>
        <v>3878</v>
      </c>
    </row>
    <row r="209" spans="1:7" ht="30.75">
      <c r="A209" s="50" t="s">
        <v>216</v>
      </c>
      <c r="B209" s="9" t="s">
        <v>217</v>
      </c>
      <c r="C209" s="33"/>
      <c r="D209" s="33"/>
      <c r="E209" s="96">
        <f aca="true" t="shared" si="40" ref="E209:G210">E210</f>
        <v>1912</v>
      </c>
      <c r="F209" s="96">
        <f t="shared" si="40"/>
        <v>1500</v>
      </c>
      <c r="G209" s="96">
        <f t="shared" si="40"/>
        <v>1228</v>
      </c>
    </row>
    <row r="210" spans="1:7" ht="30">
      <c r="A210" s="58" t="s">
        <v>218</v>
      </c>
      <c r="B210" s="9" t="s">
        <v>219</v>
      </c>
      <c r="C210" s="35"/>
      <c r="D210" s="9"/>
      <c r="E210" s="55">
        <f t="shared" si="40"/>
        <v>1912</v>
      </c>
      <c r="F210" s="55">
        <f t="shared" si="40"/>
        <v>1500</v>
      </c>
      <c r="G210" s="55">
        <f t="shared" si="40"/>
        <v>1228</v>
      </c>
    </row>
    <row r="211" spans="1:7" ht="30">
      <c r="A211" s="130" t="s">
        <v>221</v>
      </c>
      <c r="B211" s="25" t="s">
        <v>220</v>
      </c>
      <c r="C211" s="25"/>
      <c r="D211" s="26"/>
      <c r="E211" s="40">
        <f aca="true" t="shared" si="41" ref="E211:G212">E212</f>
        <v>1912</v>
      </c>
      <c r="F211" s="40">
        <f t="shared" si="41"/>
        <v>1500</v>
      </c>
      <c r="G211" s="40">
        <f t="shared" si="41"/>
        <v>1228</v>
      </c>
    </row>
    <row r="212" spans="1:7" ht="30">
      <c r="A212" s="17" t="s">
        <v>247</v>
      </c>
      <c r="B212" s="29" t="s">
        <v>220</v>
      </c>
      <c r="C212" s="18" t="s">
        <v>248</v>
      </c>
      <c r="D212" s="18"/>
      <c r="E212" s="19">
        <f t="shared" si="41"/>
        <v>1912</v>
      </c>
      <c r="F212" s="19">
        <f t="shared" si="41"/>
        <v>1500</v>
      </c>
      <c r="G212" s="19">
        <f t="shared" si="41"/>
        <v>1228</v>
      </c>
    </row>
    <row r="213" spans="1:7" ht="15">
      <c r="A213" s="68" t="s">
        <v>17</v>
      </c>
      <c r="B213" s="21" t="s">
        <v>220</v>
      </c>
      <c r="C213" s="22" t="s">
        <v>248</v>
      </c>
      <c r="D213" s="22" t="s">
        <v>18</v>
      </c>
      <c r="E213" s="19">
        <f>200+612+1300-200</f>
        <v>1912</v>
      </c>
      <c r="F213" s="19">
        <f>300+700+500</f>
        <v>1500</v>
      </c>
      <c r="G213" s="19">
        <f>500+728</f>
        <v>1228</v>
      </c>
    </row>
    <row r="214" spans="1:7" ht="40.5" customHeight="1">
      <c r="A214" s="69" t="s">
        <v>285</v>
      </c>
      <c r="B214" s="9" t="s">
        <v>281</v>
      </c>
      <c r="C214" s="33"/>
      <c r="D214" s="33"/>
      <c r="E214" s="96">
        <f aca="true" t="shared" si="42" ref="E214:G215">E215</f>
        <v>444</v>
      </c>
      <c r="F214" s="96">
        <f t="shared" si="42"/>
        <v>444</v>
      </c>
      <c r="G214" s="96">
        <f t="shared" si="42"/>
        <v>2650</v>
      </c>
    </row>
    <row r="215" spans="1:7" ht="33" customHeight="1">
      <c r="A215" s="69" t="s">
        <v>286</v>
      </c>
      <c r="B215" s="9" t="s">
        <v>282</v>
      </c>
      <c r="C215" s="35"/>
      <c r="D215" s="9"/>
      <c r="E215" s="55">
        <f t="shared" si="42"/>
        <v>444</v>
      </c>
      <c r="F215" s="55">
        <f t="shared" si="42"/>
        <v>444</v>
      </c>
      <c r="G215" s="55">
        <f t="shared" si="42"/>
        <v>2650</v>
      </c>
    </row>
    <row r="216" spans="1:7" ht="21" customHeight="1">
      <c r="A216" s="130" t="s">
        <v>284</v>
      </c>
      <c r="B216" s="25" t="s">
        <v>283</v>
      </c>
      <c r="C216" s="25"/>
      <c r="D216" s="26"/>
      <c r="E216" s="40">
        <f>E217+E219</f>
        <v>444</v>
      </c>
      <c r="F216" s="40">
        <f>F217+F219</f>
        <v>444</v>
      </c>
      <c r="G216" s="40">
        <f>G217+G219</f>
        <v>2650</v>
      </c>
    </row>
    <row r="217" spans="1:7" ht="33" customHeight="1">
      <c r="A217" s="17" t="s">
        <v>247</v>
      </c>
      <c r="B217" s="29" t="s">
        <v>283</v>
      </c>
      <c r="C217" s="18" t="s">
        <v>248</v>
      </c>
      <c r="D217" s="18"/>
      <c r="E217" s="19">
        <f>E218</f>
        <v>444</v>
      </c>
      <c r="F217" s="19">
        <f>F218</f>
        <v>444</v>
      </c>
      <c r="G217" s="19">
        <f>G218</f>
        <v>1750</v>
      </c>
    </row>
    <row r="218" spans="1:7" ht="21" customHeight="1">
      <c r="A218" s="68" t="s">
        <v>17</v>
      </c>
      <c r="B218" s="21" t="s">
        <v>283</v>
      </c>
      <c r="C218" s="22" t="s">
        <v>248</v>
      </c>
      <c r="D218" s="22" t="s">
        <v>18</v>
      </c>
      <c r="E218" s="23">
        <v>444</v>
      </c>
      <c r="F218" s="23">
        <v>444</v>
      </c>
      <c r="G218" s="23">
        <v>1750</v>
      </c>
    </row>
    <row r="219" spans="1:7" ht="33" customHeight="1">
      <c r="A219" s="17" t="s">
        <v>257</v>
      </c>
      <c r="B219" s="29" t="s">
        <v>283</v>
      </c>
      <c r="C219" s="18" t="s">
        <v>258</v>
      </c>
      <c r="D219" s="18"/>
      <c r="E219" s="19">
        <f>E220</f>
        <v>0</v>
      </c>
      <c r="F219" s="19">
        <f>F220</f>
        <v>0</v>
      </c>
      <c r="G219" s="19">
        <f>G220</f>
        <v>900</v>
      </c>
    </row>
    <row r="220" spans="1:7" ht="21" customHeight="1">
      <c r="A220" s="68" t="s">
        <v>17</v>
      </c>
      <c r="B220" s="21" t="s">
        <v>283</v>
      </c>
      <c r="C220" s="22" t="s">
        <v>258</v>
      </c>
      <c r="D220" s="22" t="s">
        <v>18</v>
      </c>
      <c r="E220" s="23">
        <f>1300-500-800</f>
        <v>0</v>
      </c>
      <c r="F220" s="23">
        <f>1300-500-800</f>
        <v>0</v>
      </c>
      <c r="G220" s="23">
        <v>900</v>
      </c>
    </row>
    <row r="221" spans="1:7" ht="21" customHeight="1">
      <c r="A221" s="69" t="s">
        <v>298</v>
      </c>
      <c r="B221" s="9" t="s">
        <v>295</v>
      </c>
      <c r="C221" s="33"/>
      <c r="D221" s="33"/>
      <c r="E221" s="96">
        <f aca="true" t="shared" si="43" ref="E221:G224">E222</f>
        <v>350</v>
      </c>
      <c r="F221" s="96">
        <f t="shared" si="43"/>
        <v>250</v>
      </c>
      <c r="G221" s="96">
        <f t="shared" si="43"/>
        <v>0</v>
      </c>
    </row>
    <row r="222" spans="1:7" ht="39.75" customHeight="1">
      <c r="A222" s="69" t="s">
        <v>299</v>
      </c>
      <c r="B222" s="9" t="s">
        <v>296</v>
      </c>
      <c r="C222" s="35"/>
      <c r="D222" s="9"/>
      <c r="E222" s="55">
        <f t="shared" si="43"/>
        <v>350</v>
      </c>
      <c r="F222" s="55">
        <f t="shared" si="43"/>
        <v>250</v>
      </c>
      <c r="G222" s="55">
        <f t="shared" si="43"/>
        <v>0</v>
      </c>
    </row>
    <row r="223" spans="1:7" ht="36.75" customHeight="1">
      <c r="A223" s="131" t="s">
        <v>300</v>
      </c>
      <c r="B223" s="25" t="s">
        <v>297</v>
      </c>
      <c r="C223" s="25"/>
      <c r="D223" s="26"/>
      <c r="E223" s="40">
        <f t="shared" si="43"/>
        <v>350</v>
      </c>
      <c r="F223" s="40">
        <f t="shared" si="43"/>
        <v>250</v>
      </c>
      <c r="G223" s="40">
        <f t="shared" si="43"/>
        <v>0</v>
      </c>
    </row>
    <row r="224" spans="1:7" ht="31.5" customHeight="1">
      <c r="A224" s="17" t="s">
        <v>247</v>
      </c>
      <c r="B224" s="29" t="s">
        <v>297</v>
      </c>
      <c r="C224" s="18" t="s">
        <v>248</v>
      </c>
      <c r="D224" s="18"/>
      <c r="E224" s="19">
        <f t="shared" si="43"/>
        <v>350</v>
      </c>
      <c r="F224" s="19">
        <f t="shared" si="43"/>
        <v>250</v>
      </c>
      <c r="G224" s="19">
        <f t="shared" si="43"/>
        <v>0</v>
      </c>
    </row>
    <row r="225" spans="1:7" ht="21" customHeight="1">
      <c r="A225" s="68" t="s">
        <v>17</v>
      </c>
      <c r="B225" s="21" t="s">
        <v>297</v>
      </c>
      <c r="C225" s="22" t="s">
        <v>248</v>
      </c>
      <c r="D225" s="22" t="s">
        <v>18</v>
      </c>
      <c r="E225" s="23">
        <v>350</v>
      </c>
      <c r="F225" s="23">
        <v>250</v>
      </c>
      <c r="G225" s="23">
        <v>0</v>
      </c>
    </row>
    <row r="226" spans="1:7" ht="66" customHeight="1">
      <c r="A226" s="132" t="s">
        <v>173</v>
      </c>
      <c r="B226" s="60" t="s">
        <v>167</v>
      </c>
      <c r="C226" s="33"/>
      <c r="D226" s="60"/>
      <c r="E226" s="129">
        <f aca="true" t="shared" si="44" ref="E226:G227">E227</f>
        <v>13743</v>
      </c>
      <c r="F226" s="129">
        <f t="shared" si="44"/>
        <v>14638.6</v>
      </c>
      <c r="G226" s="129">
        <f t="shared" si="44"/>
        <v>14812.9</v>
      </c>
    </row>
    <row r="227" spans="1:7" ht="39" customHeight="1">
      <c r="A227" s="58" t="s">
        <v>169</v>
      </c>
      <c r="B227" s="9" t="s">
        <v>168</v>
      </c>
      <c r="C227" s="35"/>
      <c r="D227" s="9"/>
      <c r="E227" s="55">
        <f t="shared" si="44"/>
        <v>13743</v>
      </c>
      <c r="F227" s="55">
        <f t="shared" si="44"/>
        <v>14638.6</v>
      </c>
      <c r="G227" s="55">
        <f t="shared" si="44"/>
        <v>14812.9</v>
      </c>
    </row>
    <row r="228" spans="1:7" ht="39" customHeight="1">
      <c r="A228" s="133" t="s">
        <v>123</v>
      </c>
      <c r="B228" s="48" t="s">
        <v>170</v>
      </c>
      <c r="C228" s="37"/>
      <c r="D228" s="38"/>
      <c r="E228" s="134">
        <f>E229+E231+E233</f>
        <v>13743</v>
      </c>
      <c r="F228" s="134">
        <f>F229+F231+F233</f>
        <v>14638.6</v>
      </c>
      <c r="G228" s="134">
        <f>G229+G231+G233</f>
        <v>14812.9</v>
      </c>
    </row>
    <row r="229" spans="1:7" ht="46.5" customHeight="1">
      <c r="A229" s="75" t="s">
        <v>251</v>
      </c>
      <c r="B229" s="48" t="s">
        <v>170</v>
      </c>
      <c r="C229" s="48" t="s">
        <v>252</v>
      </c>
      <c r="D229" s="48"/>
      <c r="E229" s="27">
        <f>E230</f>
        <v>10321</v>
      </c>
      <c r="F229" s="27">
        <f>F230</f>
        <v>10345.2</v>
      </c>
      <c r="G229" s="27">
        <f>G230</f>
        <v>10345.6</v>
      </c>
    </row>
    <row r="230" spans="1:7" ht="23.25" customHeight="1">
      <c r="A230" s="68" t="s">
        <v>28</v>
      </c>
      <c r="B230" s="22" t="s">
        <v>170</v>
      </c>
      <c r="C230" s="22" t="s">
        <v>252</v>
      </c>
      <c r="D230" s="22" t="s">
        <v>29</v>
      </c>
      <c r="E230" s="76">
        <v>10321</v>
      </c>
      <c r="F230" s="76">
        <v>10345.2</v>
      </c>
      <c r="G230" s="76">
        <v>10345.6</v>
      </c>
    </row>
    <row r="231" spans="1:7" ht="29.25" customHeight="1">
      <c r="A231" s="17" t="s">
        <v>247</v>
      </c>
      <c r="B231" s="48" t="s">
        <v>170</v>
      </c>
      <c r="C231" s="48" t="s">
        <v>248</v>
      </c>
      <c r="D231" s="48"/>
      <c r="E231" s="27">
        <f>E232</f>
        <v>3210</v>
      </c>
      <c r="F231" s="27">
        <f>F232</f>
        <v>4061.9</v>
      </c>
      <c r="G231" s="27">
        <f>G232</f>
        <v>4227.7</v>
      </c>
    </row>
    <row r="232" spans="1:7" ht="23.25" customHeight="1">
      <c r="A232" s="68" t="s">
        <v>28</v>
      </c>
      <c r="B232" s="22" t="s">
        <v>170</v>
      </c>
      <c r="C232" s="22" t="s">
        <v>248</v>
      </c>
      <c r="D232" s="22" t="s">
        <v>29</v>
      </c>
      <c r="E232" s="76">
        <v>3210</v>
      </c>
      <c r="F232" s="76">
        <v>4061.9</v>
      </c>
      <c r="G232" s="76">
        <v>4227.7</v>
      </c>
    </row>
    <row r="233" spans="1:7" ht="15">
      <c r="A233" s="17" t="s">
        <v>255</v>
      </c>
      <c r="B233" s="77" t="s">
        <v>170</v>
      </c>
      <c r="C233" s="77" t="s">
        <v>256</v>
      </c>
      <c r="D233" s="77"/>
      <c r="E233" s="78">
        <f>E234</f>
        <v>212</v>
      </c>
      <c r="F233" s="78">
        <f>F234</f>
        <v>231.5</v>
      </c>
      <c r="G233" s="78">
        <f>G234</f>
        <v>239.6</v>
      </c>
    </row>
    <row r="234" spans="1:7" ht="15">
      <c r="A234" s="68" t="s">
        <v>28</v>
      </c>
      <c r="B234" s="18" t="s">
        <v>170</v>
      </c>
      <c r="C234" s="22" t="s">
        <v>256</v>
      </c>
      <c r="D234" s="22" t="s">
        <v>29</v>
      </c>
      <c r="E234" s="76">
        <v>212</v>
      </c>
      <c r="F234" s="76">
        <v>231.5</v>
      </c>
      <c r="G234" s="76">
        <v>239.6</v>
      </c>
    </row>
    <row r="235" spans="1:7" ht="15.75">
      <c r="A235" s="8" t="s">
        <v>46</v>
      </c>
      <c r="B235" s="9" t="s">
        <v>60</v>
      </c>
      <c r="C235" s="32"/>
      <c r="D235" s="47"/>
      <c r="E235" s="135">
        <f>E236</f>
        <v>22268.899999999998</v>
      </c>
      <c r="F235" s="135">
        <f>F236</f>
        <v>18201.699999999997</v>
      </c>
      <c r="G235" s="135">
        <f>G236</f>
        <v>18894.4</v>
      </c>
    </row>
    <row r="236" spans="1:7" ht="15.75">
      <c r="A236" s="136" t="s">
        <v>47</v>
      </c>
      <c r="B236" s="9" t="s">
        <v>61</v>
      </c>
      <c r="C236" s="111"/>
      <c r="D236" s="99"/>
      <c r="E236" s="83">
        <f>E237+E240+E243+E246+E249+E252+E255+E258+E261+E267+E270+E273+E279+E282+E285+E294+E297+E300+E303+E309+E314+E317+E320+E323+E326+E291+E264+E306+E288+E276+E329</f>
        <v>22268.899999999998</v>
      </c>
      <c r="F236" s="83">
        <f>F237+F240+F243+F246+F249+F252+F255+F258+F261+F267+F270+F273+F279+F282+F285+F294+F297+F300+F303+F309+F314+F317+F320+F323+F326+F291+F264+F306+F288+F276</f>
        <v>18201.699999999997</v>
      </c>
      <c r="G236" s="83">
        <f>G237+G240+G243+G246+G249+G252+G255+G258+G261+G267+G270+G273+G279+G282+G285+G294+G297+G300+G303+G309+G314+G317+G320+G323+G326+G291+G264+G306+G288+G276</f>
        <v>18894.4</v>
      </c>
    </row>
    <row r="237" spans="1:7" ht="15">
      <c r="A237" s="137" t="s">
        <v>112</v>
      </c>
      <c r="B237" s="126" t="s">
        <v>62</v>
      </c>
      <c r="C237" s="126"/>
      <c r="D237" s="126"/>
      <c r="E237" s="138">
        <f aca="true" t="shared" si="45" ref="E237:G238">E238</f>
        <v>2546.1</v>
      </c>
      <c r="F237" s="138">
        <f t="shared" si="45"/>
        <v>2613.1</v>
      </c>
      <c r="G237" s="138">
        <f t="shared" si="45"/>
        <v>2613.1</v>
      </c>
    </row>
    <row r="238" spans="1:7" ht="15">
      <c r="A238" s="17" t="s">
        <v>253</v>
      </c>
      <c r="B238" s="139" t="s">
        <v>62</v>
      </c>
      <c r="C238" s="18" t="s">
        <v>254</v>
      </c>
      <c r="D238" s="139"/>
      <c r="E238" s="140">
        <f t="shared" si="45"/>
        <v>2546.1</v>
      </c>
      <c r="F238" s="140">
        <f t="shared" si="45"/>
        <v>2613.1</v>
      </c>
      <c r="G238" s="140">
        <f t="shared" si="45"/>
        <v>2613.1</v>
      </c>
    </row>
    <row r="239" spans="1:7" ht="15">
      <c r="A239" s="52" t="s">
        <v>25</v>
      </c>
      <c r="B239" s="141" t="s">
        <v>62</v>
      </c>
      <c r="C239" s="22" t="s">
        <v>254</v>
      </c>
      <c r="D239" s="141" t="s">
        <v>26</v>
      </c>
      <c r="E239" s="142">
        <v>2546.1</v>
      </c>
      <c r="F239" s="142">
        <v>2613.1</v>
      </c>
      <c r="G239" s="142">
        <v>2613.1</v>
      </c>
    </row>
    <row r="240" spans="1:7" ht="45">
      <c r="A240" s="143" t="s">
        <v>166</v>
      </c>
      <c r="B240" s="113" t="s">
        <v>164</v>
      </c>
      <c r="C240" s="113"/>
      <c r="D240" s="113"/>
      <c r="E240" s="114">
        <f aca="true" t="shared" si="46" ref="E240:G241">E241</f>
        <v>103.3</v>
      </c>
      <c r="F240" s="114">
        <f t="shared" si="46"/>
        <v>103.3</v>
      </c>
      <c r="G240" s="114">
        <f t="shared" si="46"/>
        <v>103.3</v>
      </c>
    </row>
    <row r="241" spans="1:7" ht="15">
      <c r="A241" s="17" t="s">
        <v>255</v>
      </c>
      <c r="B241" s="29" t="s">
        <v>164</v>
      </c>
      <c r="C241" s="29" t="s">
        <v>256</v>
      </c>
      <c r="D241" s="29"/>
      <c r="E241" s="30">
        <f t="shared" si="46"/>
        <v>103.3</v>
      </c>
      <c r="F241" s="30">
        <f t="shared" si="46"/>
        <v>103.3</v>
      </c>
      <c r="G241" s="30">
        <f t="shared" si="46"/>
        <v>103.3</v>
      </c>
    </row>
    <row r="242" spans="1:7" ht="15">
      <c r="A242" s="68" t="s">
        <v>186</v>
      </c>
      <c r="B242" s="21" t="s">
        <v>164</v>
      </c>
      <c r="C242" s="21" t="s">
        <v>256</v>
      </c>
      <c r="D242" s="21" t="s">
        <v>165</v>
      </c>
      <c r="E242" s="76">
        <v>103.3</v>
      </c>
      <c r="F242" s="76">
        <v>103.3</v>
      </c>
      <c r="G242" s="76">
        <v>103.3</v>
      </c>
    </row>
    <row r="243" spans="1:7" ht="45">
      <c r="A243" s="143" t="s">
        <v>143</v>
      </c>
      <c r="B243" s="113" t="s">
        <v>63</v>
      </c>
      <c r="C243" s="113"/>
      <c r="D243" s="113"/>
      <c r="E243" s="114">
        <f aca="true" t="shared" si="47" ref="E243:G244">E244</f>
        <v>235.7</v>
      </c>
      <c r="F243" s="114">
        <f t="shared" si="47"/>
        <v>0</v>
      </c>
      <c r="G243" s="114">
        <f t="shared" si="47"/>
        <v>0</v>
      </c>
    </row>
    <row r="244" spans="1:7" ht="15">
      <c r="A244" s="17" t="s">
        <v>255</v>
      </c>
      <c r="B244" s="29" t="s">
        <v>63</v>
      </c>
      <c r="C244" s="29" t="s">
        <v>256</v>
      </c>
      <c r="D244" s="29"/>
      <c r="E244" s="30">
        <f t="shared" si="47"/>
        <v>235.7</v>
      </c>
      <c r="F244" s="30">
        <f t="shared" si="47"/>
        <v>0</v>
      </c>
      <c r="G244" s="30">
        <f t="shared" si="47"/>
        <v>0</v>
      </c>
    </row>
    <row r="245" spans="1:7" ht="15">
      <c r="A245" s="68" t="s">
        <v>17</v>
      </c>
      <c r="B245" s="21" t="s">
        <v>63</v>
      </c>
      <c r="C245" s="21" t="s">
        <v>256</v>
      </c>
      <c r="D245" s="21" t="s">
        <v>18</v>
      </c>
      <c r="E245" s="76">
        <v>235.7</v>
      </c>
      <c r="F245" s="76">
        <v>0</v>
      </c>
      <c r="G245" s="76">
        <v>0</v>
      </c>
    </row>
    <row r="246" spans="1:7" ht="30">
      <c r="A246" s="143" t="s">
        <v>144</v>
      </c>
      <c r="B246" s="113" t="s">
        <v>64</v>
      </c>
      <c r="C246" s="113"/>
      <c r="D246" s="113"/>
      <c r="E246" s="4">
        <f aca="true" t="shared" si="48" ref="E246:G247">E247</f>
        <v>4886.3</v>
      </c>
      <c r="F246" s="4">
        <f t="shared" si="48"/>
        <v>4886.3</v>
      </c>
      <c r="G246" s="4">
        <f t="shared" si="48"/>
        <v>4886.3</v>
      </c>
    </row>
    <row r="247" spans="1:7" ht="15">
      <c r="A247" s="17" t="s">
        <v>255</v>
      </c>
      <c r="B247" s="29" t="s">
        <v>64</v>
      </c>
      <c r="C247" s="29" t="s">
        <v>256</v>
      </c>
      <c r="D247" s="29"/>
      <c r="E247" s="3">
        <f t="shared" si="48"/>
        <v>4886.3</v>
      </c>
      <c r="F247" s="3">
        <f t="shared" si="48"/>
        <v>4886.3</v>
      </c>
      <c r="G247" s="3">
        <f t="shared" si="48"/>
        <v>4886.3</v>
      </c>
    </row>
    <row r="248" spans="1:7" ht="15">
      <c r="A248" s="68" t="s">
        <v>17</v>
      </c>
      <c r="B248" s="21" t="s">
        <v>64</v>
      </c>
      <c r="C248" s="21" t="s">
        <v>256</v>
      </c>
      <c r="D248" s="21" t="s">
        <v>18</v>
      </c>
      <c r="E248" s="2">
        <v>4886.3</v>
      </c>
      <c r="F248" s="2">
        <v>4886.3</v>
      </c>
      <c r="G248" s="2">
        <v>4886.3</v>
      </c>
    </row>
    <row r="249" spans="1:7" ht="23.25" customHeight="1">
      <c r="A249" s="116" t="s">
        <v>210</v>
      </c>
      <c r="B249" s="113" t="s">
        <v>65</v>
      </c>
      <c r="C249" s="113"/>
      <c r="D249" s="113"/>
      <c r="E249" s="114">
        <f aca="true" t="shared" si="49" ref="E249:G250">E250</f>
        <v>100</v>
      </c>
      <c r="F249" s="114">
        <f t="shared" si="49"/>
        <v>100</v>
      </c>
      <c r="G249" s="114">
        <f t="shared" si="49"/>
        <v>100</v>
      </c>
    </row>
    <row r="250" spans="1:7" ht="23.25" customHeight="1">
      <c r="A250" s="28" t="s">
        <v>260</v>
      </c>
      <c r="B250" s="29" t="s">
        <v>65</v>
      </c>
      <c r="C250" s="29" t="s">
        <v>259</v>
      </c>
      <c r="D250" s="29"/>
      <c r="E250" s="30">
        <f t="shared" si="49"/>
        <v>100</v>
      </c>
      <c r="F250" s="30">
        <f t="shared" si="49"/>
        <v>100</v>
      </c>
      <c r="G250" s="30">
        <f t="shared" si="49"/>
        <v>100</v>
      </c>
    </row>
    <row r="251" spans="1:7" ht="23.25" customHeight="1">
      <c r="A251" s="68" t="s">
        <v>33</v>
      </c>
      <c r="B251" s="21" t="s">
        <v>65</v>
      </c>
      <c r="C251" s="21" t="s">
        <v>259</v>
      </c>
      <c r="D251" s="21" t="s">
        <v>32</v>
      </c>
      <c r="E251" s="76">
        <v>100</v>
      </c>
      <c r="F251" s="76">
        <v>100</v>
      </c>
      <c r="G251" s="76">
        <v>100</v>
      </c>
    </row>
    <row r="252" spans="1:7" ht="30">
      <c r="A252" s="144" t="s">
        <v>136</v>
      </c>
      <c r="B252" s="145" t="s">
        <v>66</v>
      </c>
      <c r="C252" s="146"/>
      <c r="D252" s="146"/>
      <c r="E252" s="147">
        <f aca="true" t="shared" si="50" ref="E252:G253">E253</f>
        <v>300</v>
      </c>
      <c r="F252" s="147">
        <f t="shared" si="50"/>
        <v>300</v>
      </c>
      <c r="G252" s="147">
        <f t="shared" si="50"/>
        <v>300</v>
      </c>
    </row>
    <row r="253" spans="1:7" ht="15">
      <c r="A253" s="17" t="s">
        <v>253</v>
      </c>
      <c r="B253" s="29" t="s">
        <v>66</v>
      </c>
      <c r="C253" s="29" t="s">
        <v>254</v>
      </c>
      <c r="D253" s="18"/>
      <c r="E253" s="86">
        <f t="shared" si="50"/>
        <v>300</v>
      </c>
      <c r="F253" s="86">
        <f t="shared" si="50"/>
        <v>300</v>
      </c>
      <c r="G253" s="86">
        <f t="shared" si="50"/>
        <v>300</v>
      </c>
    </row>
    <row r="254" spans="1:7" ht="15">
      <c r="A254" s="68" t="s">
        <v>10</v>
      </c>
      <c r="B254" s="21" t="s">
        <v>66</v>
      </c>
      <c r="C254" s="21" t="s">
        <v>254</v>
      </c>
      <c r="D254" s="22" t="s">
        <v>36</v>
      </c>
      <c r="E254" s="87">
        <f>150+150</f>
        <v>300</v>
      </c>
      <c r="F254" s="87">
        <f>150+150</f>
        <v>300</v>
      </c>
      <c r="G254" s="87">
        <f>150+150</f>
        <v>300</v>
      </c>
    </row>
    <row r="255" spans="1:7" ht="45">
      <c r="A255" s="144" t="s">
        <v>182</v>
      </c>
      <c r="B255" s="145" t="s">
        <v>181</v>
      </c>
      <c r="C255" s="146"/>
      <c r="D255" s="146"/>
      <c r="E255" s="147">
        <f aca="true" t="shared" si="51" ref="E255:G256">E256</f>
        <v>92</v>
      </c>
      <c r="F255" s="147">
        <f t="shared" si="51"/>
        <v>92</v>
      </c>
      <c r="G255" s="147">
        <f t="shared" si="51"/>
        <v>92</v>
      </c>
    </row>
    <row r="256" spans="1:7" ht="15">
      <c r="A256" s="17" t="s">
        <v>253</v>
      </c>
      <c r="B256" s="29" t="s">
        <v>181</v>
      </c>
      <c r="C256" s="29" t="s">
        <v>254</v>
      </c>
      <c r="D256" s="18"/>
      <c r="E256" s="86">
        <f t="shared" si="51"/>
        <v>92</v>
      </c>
      <c r="F256" s="86">
        <f t="shared" si="51"/>
        <v>92</v>
      </c>
      <c r="G256" s="86">
        <f t="shared" si="51"/>
        <v>92</v>
      </c>
    </row>
    <row r="257" spans="1:7" ht="15">
      <c r="A257" s="68" t="s">
        <v>10</v>
      </c>
      <c r="B257" s="21" t="s">
        <v>181</v>
      </c>
      <c r="C257" s="21" t="s">
        <v>254</v>
      </c>
      <c r="D257" s="22" t="s">
        <v>36</v>
      </c>
      <c r="E257" s="87">
        <v>92</v>
      </c>
      <c r="F257" s="87">
        <v>92</v>
      </c>
      <c r="G257" s="87">
        <v>92</v>
      </c>
    </row>
    <row r="258" spans="1:7" ht="15">
      <c r="A258" s="144" t="s">
        <v>135</v>
      </c>
      <c r="B258" s="145" t="s">
        <v>67</v>
      </c>
      <c r="C258" s="146"/>
      <c r="D258" s="146"/>
      <c r="E258" s="147">
        <f aca="true" t="shared" si="52" ref="E258:G259">E259</f>
        <v>1000</v>
      </c>
      <c r="F258" s="147">
        <f t="shared" si="52"/>
        <v>1000</v>
      </c>
      <c r="G258" s="147">
        <f t="shared" si="52"/>
        <v>1000</v>
      </c>
    </row>
    <row r="259" spans="1:7" ht="15">
      <c r="A259" s="17" t="s">
        <v>255</v>
      </c>
      <c r="B259" s="29" t="s">
        <v>67</v>
      </c>
      <c r="C259" s="29" t="s">
        <v>256</v>
      </c>
      <c r="D259" s="18"/>
      <c r="E259" s="86">
        <f t="shared" si="52"/>
        <v>1000</v>
      </c>
      <c r="F259" s="86">
        <f t="shared" si="52"/>
        <v>1000</v>
      </c>
      <c r="G259" s="86">
        <f t="shared" si="52"/>
        <v>1000</v>
      </c>
    </row>
    <row r="260" spans="1:7" ht="15">
      <c r="A260" s="68" t="s">
        <v>9</v>
      </c>
      <c r="B260" s="21" t="s">
        <v>67</v>
      </c>
      <c r="C260" s="21" t="s">
        <v>256</v>
      </c>
      <c r="D260" s="22" t="s">
        <v>8</v>
      </c>
      <c r="E260" s="87">
        <f>1000</f>
        <v>1000</v>
      </c>
      <c r="F260" s="87">
        <f>1000</f>
        <v>1000</v>
      </c>
      <c r="G260" s="87">
        <f>1000</f>
        <v>1000</v>
      </c>
    </row>
    <row r="261" spans="1:7" ht="30">
      <c r="A261" s="144" t="s">
        <v>200</v>
      </c>
      <c r="B261" s="145" t="s">
        <v>68</v>
      </c>
      <c r="C261" s="146"/>
      <c r="D261" s="146"/>
      <c r="E261" s="147">
        <f aca="true" t="shared" si="53" ref="E261:G262">E262</f>
        <v>150</v>
      </c>
      <c r="F261" s="147">
        <f t="shared" si="53"/>
        <v>150</v>
      </c>
      <c r="G261" s="147">
        <f t="shared" si="53"/>
        <v>150</v>
      </c>
    </row>
    <row r="262" spans="1:7" ht="15">
      <c r="A262" s="17" t="s">
        <v>255</v>
      </c>
      <c r="B262" s="29" t="s">
        <v>68</v>
      </c>
      <c r="C262" s="29" t="s">
        <v>256</v>
      </c>
      <c r="D262" s="18"/>
      <c r="E262" s="19">
        <f t="shared" si="53"/>
        <v>150</v>
      </c>
      <c r="F262" s="19">
        <f t="shared" si="53"/>
        <v>150</v>
      </c>
      <c r="G262" s="19">
        <f t="shared" si="53"/>
        <v>150</v>
      </c>
    </row>
    <row r="263" spans="1:7" ht="15">
      <c r="A263" s="68" t="s">
        <v>10</v>
      </c>
      <c r="B263" s="21" t="s">
        <v>68</v>
      </c>
      <c r="C263" s="21" t="s">
        <v>256</v>
      </c>
      <c r="D263" s="22" t="s">
        <v>36</v>
      </c>
      <c r="E263" s="23">
        <v>150</v>
      </c>
      <c r="F263" s="23">
        <v>150</v>
      </c>
      <c r="G263" s="23">
        <v>150</v>
      </c>
    </row>
    <row r="264" spans="1:7" ht="15">
      <c r="A264" s="144" t="s">
        <v>292</v>
      </c>
      <c r="B264" s="145" t="s">
        <v>291</v>
      </c>
      <c r="C264" s="146"/>
      <c r="D264" s="146"/>
      <c r="E264" s="147">
        <f aca="true" t="shared" si="54" ref="E264:G265">E265</f>
        <v>850</v>
      </c>
      <c r="F264" s="147">
        <f t="shared" si="54"/>
        <v>1322</v>
      </c>
      <c r="G264" s="147">
        <f t="shared" si="54"/>
        <v>3022</v>
      </c>
    </row>
    <row r="265" spans="1:7" ht="30">
      <c r="A265" s="17" t="s">
        <v>247</v>
      </c>
      <c r="B265" s="29" t="s">
        <v>291</v>
      </c>
      <c r="C265" s="29" t="s">
        <v>248</v>
      </c>
      <c r="D265" s="18"/>
      <c r="E265" s="86">
        <f t="shared" si="54"/>
        <v>850</v>
      </c>
      <c r="F265" s="86">
        <f t="shared" si="54"/>
        <v>1322</v>
      </c>
      <c r="G265" s="86">
        <f t="shared" si="54"/>
        <v>3022</v>
      </c>
    </row>
    <row r="266" spans="1:7" ht="15">
      <c r="A266" s="68" t="s">
        <v>10</v>
      </c>
      <c r="B266" s="21" t="s">
        <v>291</v>
      </c>
      <c r="C266" s="21" t="s">
        <v>248</v>
      </c>
      <c r="D266" s="22" t="s">
        <v>36</v>
      </c>
      <c r="E266" s="163">
        <v>850</v>
      </c>
      <c r="F266" s="163">
        <v>1322</v>
      </c>
      <c r="G266" s="163">
        <f>1700+1322</f>
        <v>3022</v>
      </c>
    </row>
    <row r="267" spans="1:7" ht="15">
      <c r="A267" s="144" t="s">
        <v>137</v>
      </c>
      <c r="B267" s="145" t="s">
        <v>69</v>
      </c>
      <c r="C267" s="146"/>
      <c r="D267" s="146"/>
      <c r="E267" s="147">
        <f aca="true" t="shared" si="55" ref="E267:G268">E268</f>
        <v>150.8</v>
      </c>
      <c r="F267" s="147">
        <f t="shared" si="55"/>
        <v>150.8</v>
      </c>
      <c r="G267" s="147">
        <f t="shared" si="55"/>
        <v>150.8</v>
      </c>
    </row>
    <row r="268" spans="1:7" ht="30">
      <c r="A268" s="17" t="s">
        <v>247</v>
      </c>
      <c r="B268" s="29" t="s">
        <v>69</v>
      </c>
      <c r="C268" s="29" t="s">
        <v>248</v>
      </c>
      <c r="D268" s="18"/>
      <c r="E268" s="86">
        <f t="shared" si="55"/>
        <v>150.8</v>
      </c>
      <c r="F268" s="86">
        <f t="shared" si="55"/>
        <v>150.8</v>
      </c>
      <c r="G268" s="86">
        <f t="shared" si="55"/>
        <v>150.8</v>
      </c>
    </row>
    <row r="269" spans="1:7" ht="15">
      <c r="A269" s="68" t="s">
        <v>10</v>
      </c>
      <c r="B269" s="21" t="s">
        <v>69</v>
      </c>
      <c r="C269" s="21" t="s">
        <v>248</v>
      </c>
      <c r="D269" s="22" t="s">
        <v>36</v>
      </c>
      <c r="E269" s="87">
        <v>150.8</v>
      </c>
      <c r="F269" s="87">
        <v>150.8</v>
      </c>
      <c r="G269" s="87">
        <v>150.8</v>
      </c>
    </row>
    <row r="270" spans="1:7" ht="30">
      <c r="A270" s="144" t="s">
        <v>138</v>
      </c>
      <c r="B270" s="145" t="s">
        <v>70</v>
      </c>
      <c r="C270" s="146"/>
      <c r="D270" s="146"/>
      <c r="E270" s="147">
        <f aca="true" t="shared" si="56" ref="E270:G271">E271</f>
        <v>1073.4</v>
      </c>
      <c r="F270" s="147">
        <f t="shared" si="56"/>
        <v>273.4</v>
      </c>
      <c r="G270" s="147">
        <f t="shared" si="56"/>
        <v>273.4</v>
      </c>
    </row>
    <row r="271" spans="1:7" ht="32.25" customHeight="1">
      <c r="A271" s="17" t="s">
        <v>247</v>
      </c>
      <c r="B271" s="29" t="s">
        <v>70</v>
      </c>
      <c r="C271" s="29" t="s">
        <v>248</v>
      </c>
      <c r="D271" s="18"/>
      <c r="E271" s="19">
        <f t="shared" si="56"/>
        <v>1073.4</v>
      </c>
      <c r="F271" s="19">
        <f t="shared" si="56"/>
        <v>273.4</v>
      </c>
      <c r="G271" s="19">
        <f t="shared" si="56"/>
        <v>273.4</v>
      </c>
    </row>
    <row r="272" spans="1:7" ht="26.25" customHeight="1">
      <c r="A272" s="68" t="s">
        <v>10</v>
      </c>
      <c r="B272" s="21" t="s">
        <v>70</v>
      </c>
      <c r="C272" s="21" t="s">
        <v>248</v>
      </c>
      <c r="D272" s="22" t="s">
        <v>36</v>
      </c>
      <c r="E272" s="23">
        <f>273.4+800</f>
        <v>1073.4</v>
      </c>
      <c r="F272" s="23">
        <v>273.4</v>
      </c>
      <c r="G272" s="23">
        <v>273.4</v>
      </c>
    </row>
    <row r="273" spans="1:7" ht="45">
      <c r="A273" s="144" t="s">
        <v>139</v>
      </c>
      <c r="B273" s="145" t="s">
        <v>71</v>
      </c>
      <c r="C273" s="146"/>
      <c r="D273" s="146"/>
      <c r="E273" s="147">
        <f aca="true" t="shared" si="57" ref="E273:G274">E274</f>
        <v>310</v>
      </c>
      <c r="F273" s="147">
        <f t="shared" si="57"/>
        <v>270</v>
      </c>
      <c r="G273" s="147">
        <f t="shared" si="57"/>
        <v>270</v>
      </c>
    </row>
    <row r="274" spans="1:7" ht="30">
      <c r="A274" s="17" t="s">
        <v>247</v>
      </c>
      <c r="B274" s="29" t="s">
        <v>71</v>
      </c>
      <c r="C274" s="29" t="s">
        <v>248</v>
      </c>
      <c r="D274" s="18"/>
      <c r="E274" s="19">
        <f t="shared" si="57"/>
        <v>310</v>
      </c>
      <c r="F274" s="19">
        <f t="shared" si="57"/>
        <v>270</v>
      </c>
      <c r="G274" s="19">
        <f t="shared" si="57"/>
        <v>270</v>
      </c>
    </row>
    <row r="275" spans="1:7" ht="15">
      <c r="A275" s="68" t="s">
        <v>10</v>
      </c>
      <c r="B275" s="21" t="s">
        <v>71</v>
      </c>
      <c r="C275" s="21" t="s">
        <v>248</v>
      </c>
      <c r="D275" s="22" t="s">
        <v>36</v>
      </c>
      <c r="E275" s="23">
        <v>310</v>
      </c>
      <c r="F275" s="23">
        <v>270</v>
      </c>
      <c r="G275" s="23">
        <v>270</v>
      </c>
    </row>
    <row r="276" spans="1:7" ht="15">
      <c r="A276" s="53" t="s">
        <v>312</v>
      </c>
      <c r="B276" s="113" t="s">
        <v>311</v>
      </c>
      <c r="C276" s="54"/>
      <c r="D276" s="148"/>
      <c r="E276" s="114">
        <f aca="true" t="shared" si="58" ref="E276:G277">E277</f>
        <v>100</v>
      </c>
      <c r="F276" s="114">
        <f t="shared" si="58"/>
        <v>100</v>
      </c>
      <c r="G276" s="114">
        <f t="shared" si="58"/>
        <v>100</v>
      </c>
    </row>
    <row r="277" spans="1:7" ht="30">
      <c r="A277" s="17" t="s">
        <v>247</v>
      </c>
      <c r="B277" s="113" t="s">
        <v>311</v>
      </c>
      <c r="C277" s="29" t="s">
        <v>248</v>
      </c>
      <c r="D277" s="29"/>
      <c r="E277" s="30">
        <f t="shared" si="58"/>
        <v>100</v>
      </c>
      <c r="F277" s="30">
        <f t="shared" si="58"/>
        <v>100</v>
      </c>
      <c r="G277" s="30">
        <f t="shared" si="58"/>
        <v>100</v>
      </c>
    </row>
    <row r="278" spans="1:7" ht="15">
      <c r="A278" s="68" t="s">
        <v>10</v>
      </c>
      <c r="B278" s="113" t="s">
        <v>311</v>
      </c>
      <c r="C278" s="21" t="s">
        <v>248</v>
      </c>
      <c r="D278" s="21" t="s">
        <v>14</v>
      </c>
      <c r="E278" s="76">
        <v>100</v>
      </c>
      <c r="F278" s="76">
        <v>100</v>
      </c>
      <c r="G278" s="76">
        <v>100</v>
      </c>
    </row>
    <row r="279" spans="1:7" ht="15">
      <c r="A279" s="116" t="s">
        <v>142</v>
      </c>
      <c r="B279" s="113" t="s">
        <v>72</v>
      </c>
      <c r="C279" s="113"/>
      <c r="D279" s="113"/>
      <c r="E279" s="114">
        <f aca="true" t="shared" si="59" ref="E279:G280">E280</f>
        <v>1555</v>
      </c>
      <c r="F279" s="114">
        <f t="shared" si="59"/>
        <v>1150</v>
      </c>
      <c r="G279" s="114">
        <f t="shared" si="59"/>
        <v>800</v>
      </c>
    </row>
    <row r="280" spans="1:7" ht="30">
      <c r="A280" s="17" t="s">
        <v>247</v>
      </c>
      <c r="B280" s="29" t="s">
        <v>72</v>
      </c>
      <c r="C280" s="29" t="s">
        <v>248</v>
      </c>
      <c r="D280" s="29"/>
      <c r="E280" s="30">
        <f t="shared" si="59"/>
        <v>1555</v>
      </c>
      <c r="F280" s="30">
        <f t="shared" si="59"/>
        <v>1150</v>
      </c>
      <c r="G280" s="30">
        <f t="shared" si="59"/>
        <v>800</v>
      </c>
    </row>
    <row r="281" spans="1:7" ht="15">
      <c r="A281" s="68" t="s">
        <v>13</v>
      </c>
      <c r="B281" s="21" t="s">
        <v>72</v>
      </c>
      <c r="C281" s="21" t="s">
        <v>248</v>
      </c>
      <c r="D281" s="21" t="s">
        <v>14</v>
      </c>
      <c r="E281" s="76">
        <v>1555</v>
      </c>
      <c r="F281" s="76">
        <v>1150</v>
      </c>
      <c r="G281" s="76">
        <v>800</v>
      </c>
    </row>
    <row r="282" spans="1:7" ht="30">
      <c r="A282" s="144" t="s">
        <v>224</v>
      </c>
      <c r="B282" s="145" t="s">
        <v>73</v>
      </c>
      <c r="C282" s="146"/>
      <c r="D282" s="146"/>
      <c r="E282" s="147">
        <f aca="true" t="shared" si="60" ref="E282:G283">E283</f>
        <v>900</v>
      </c>
      <c r="F282" s="147">
        <f t="shared" si="60"/>
        <v>900</v>
      </c>
      <c r="G282" s="147">
        <f t="shared" si="60"/>
        <v>900</v>
      </c>
    </row>
    <row r="283" spans="1:7" ht="30">
      <c r="A283" s="17" t="s">
        <v>247</v>
      </c>
      <c r="B283" s="149" t="s">
        <v>73</v>
      </c>
      <c r="C283" s="29" t="s">
        <v>248</v>
      </c>
      <c r="D283" s="18"/>
      <c r="E283" s="86">
        <f t="shared" si="60"/>
        <v>900</v>
      </c>
      <c r="F283" s="86">
        <f t="shared" si="60"/>
        <v>900</v>
      </c>
      <c r="G283" s="86">
        <f t="shared" si="60"/>
        <v>900</v>
      </c>
    </row>
    <row r="284" spans="1:7" ht="15">
      <c r="A284" s="207" t="s">
        <v>10</v>
      </c>
      <c r="B284" s="208" t="s">
        <v>73</v>
      </c>
      <c r="C284" s="209" t="s">
        <v>248</v>
      </c>
      <c r="D284" s="206" t="s">
        <v>36</v>
      </c>
      <c r="E284" s="87">
        <v>900</v>
      </c>
      <c r="F284" s="87">
        <v>900</v>
      </c>
      <c r="G284" s="87">
        <v>900</v>
      </c>
    </row>
    <row r="285" spans="1:7" ht="30">
      <c r="A285" s="210" t="s">
        <v>314</v>
      </c>
      <c r="B285" s="212" t="s">
        <v>313</v>
      </c>
      <c r="C285" s="212"/>
      <c r="D285" s="150"/>
      <c r="E285" s="147">
        <f aca="true" t="shared" si="61" ref="E285:G286">E286</f>
        <v>140</v>
      </c>
      <c r="F285" s="147">
        <f t="shared" si="61"/>
        <v>10</v>
      </c>
      <c r="G285" s="147">
        <f t="shared" si="61"/>
        <v>10</v>
      </c>
    </row>
    <row r="286" spans="1:7" ht="30">
      <c r="A286" s="213" t="s">
        <v>247</v>
      </c>
      <c r="B286" s="214" t="s">
        <v>313</v>
      </c>
      <c r="C286" s="215" t="s">
        <v>248</v>
      </c>
      <c r="D286" s="216"/>
      <c r="E286" s="86">
        <f t="shared" si="61"/>
        <v>140</v>
      </c>
      <c r="F286" s="86">
        <f t="shared" si="61"/>
        <v>10</v>
      </c>
      <c r="G286" s="86">
        <f t="shared" si="61"/>
        <v>10</v>
      </c>
    </row>
    <row r="287" spans="1:7" ht="30">
      <c r="A287" s="217" t="s">
        <v>334</v>
      </c>
      <c r="B287" s="218" t="s">
        <v>313</v>
      </c>
      <c r="C287" s="219" t="s">
        <v>248</v>
      </c>
      <c r="D287" s="220" t="s">
        <v>12</v>
      </c>
      <c r="E287" s="87">
        <v>140</v>
      </c>
      <c r="F287" s="87">
        <v>10</v>
      </c>
      <c r="G287" s="87">
        <v>10</v>
      </c>
    </row>
    <row r="288" spans="1:7" ht="15">
      <c r="A288" s="210" t="s">
        <v>304</v>
      </c>
      <c r="B288" s="211" t="s">
        <v>303</v>
      </c>
      <c r="C288" s="212"/>
      <c r="D288" s="150"/>
      <c r="E288" s="147">
        <f aca="true" t="shared" si="62" ref="E288:G289">E289</f>
        <v>0</v>
      </c>
      <c r="F288" s="147">
        <f t="shared" si="62"/>
        <v>0</v>
      </c>
      <c r="G288" s="147">
        <f t="shared" si="62"/>
        <v>300</v>
      </c>
    </row>
    <row r="289" spans="1:7" ht="30">
      <c r="A289" s="17" t="s">
        <v>247</v>
      </c>
      <c r="B289" s="14" t="s">
        <v>303</v>
      </c>
      <c r="C289" s="29" t="s">
        <v>248</v>
      </c>
      <c r="D289" s="18"/>
      <c r="E289" s="86">
        <f t="shared" si="62"/>
        <v>0</v>
      </c>
      <c r="F289" s="86">
        <f t="shared" si="62"/>
        <v>0</v>
      </c>
      <c r="G289" s="86">
        <f t="shared" si="62"/>
        <v>300</v>
      </c>
    </row>
    <row r="290" spans="1:7" ht="15">
      <c r="A290" s="68" t="s">
        <v>21</v>
      </c>
      <c r="B290" s="21" t="s">
        <v>303</v>
      </c>
      <c r="C290" s="21" t="s">
        <v>248</v>
      </c>
      <c r="D290" s="22" t="s">
        <v>31</v>
      </c>
      <c r="E290" s="87">
        <v>0</v>
      </c>
      <c r="F290" s="87">
        <v>0</v>
      </c>
      <c r="G290" s="87">
        <v>300</v>
      </c>
    </row>
    <row r="291" spans="1:7" ht="45">
      <c r="A291" s="144" t="s">
        <v>277</v>
      </c>
      <c r="B291" s="145" t="s">
        <v>274</v>
      </c>
      <c r="C291" s="146"/>
      <c r="D291" s="146"/>
      <c r="E291" s="147">
        <f aca="true" t="shared" si="63" ref="E291:G292">E292</f>
        <v>340</v>
      </c>
      <c r="F291" s="147">
        <f t="shared" si="63"/>
        <v>340</v>
      </c>
      <c r="G291" s="147">
        <f t="shared" si="63"/>
        <v>340</v>
      </c>
    </row>
    <row r="292" spans="1:7" ht="30">
      <c r="A292" s="17" t="s">
        <v>247</v>
      </c>
      <c r="B292" s="29" t="s">
        <v>274</v>
      </c>
      <c r="C292" s="29" t="s">
        <v>248</v>
      </c>
      <c r="D292" s="18"/>
      <c r="E292" s="86">
        <f t="shared" si="63"/>
        <v>340</v>
      </c>
      <c r="F292" s="86">
        <f t="shared" si="63"/>
        <v>340</v>
      </c>
      <c r="G292" s="86">
        <f t="shared" si="63"/>
        <v>340</v>
      </c>
    </row>
    <row r="293" spans="1:7" ht="30">
      <c r="A293" s="68" t="s">
        <v>276</v>
      </c>
      <c r="B293" s="21" t="s">
        <v>274</v>
      </c>
      <c r="C293" s="21" t="s">
        <v>248</v>
      </c>
      <c r="D293" s="22" t="s">
        <v>275</v>
      </c>
      <c r="E293" s="87">
        <v>340</v>
      </c>
      <c r="F293" s="87">
        <v>340</v>
      </c>
      <c r="G293" s="87">
        <v>340</v>
      </c>
    </row>
    <row r="294" spans="1:7" ht="15">
      <c r="A294" s="137" t="s">
        <v>145</v>
      </c>
      <c r="B294" s="113" t="s">
        <v>74</v>
      </c>
      <c r="C294" s="113"/>
      <c r="D294" s="113"/>
      <c r="E294" s="151">
        <f aca="true" t="shared" si="64" ref="E294:G295">E295</f>
        <v>2983.5</v>
      </c>
      <c r="F294" s="151">
        <f t="shared" si="64"/>
        <v>2983.5</v>
      </c>
      <c r="G294" s="151">
        <f t="shared" si="64"/>
        <v>2983.5</v>
      </c>
    </row>
    <row r="295" spans="1:7" ht="30">
      <c r="A295" s="17" t="s">
        <v>247</v>
      </c>
      <c r="B295" s="18" t="s">
        <v>74</v>
      </c>
      <c r="C295" s="18" t="s">
        <v>248</v>
      </c>
      <c r="D295" s="18"/>
      <c r="E295" s="86">
        <f t="shared" si="64"/>
        <v>2983.5</v>
      </c>
      <c r="F295" s="86">
        <f t="shared" si="64"/>
        <v>2983.5</v>
      </c>
      <c r="G295" s="86">
        <f t="shared" si="64"/>
        <v>2983.5</v>
      </c>
    </row>
    <row r="296" spans="1:7" ht="15">
      <c r="A296" s="152" t="s">
        <v>15</v>
      </c>
      <c r="B296" s="33" t="s">
        <v>74</v>
      </c>
      <c r="C296" s="33" t="s">
        <v>248</v>
      </c>
      <c r="D296" s="33" t="s">
        <v>16</v>
      </c>
      <c r="E296" s="153">
        <v>2983.5</v>
      </c>
      <c r="F296" s="153">
        <v>2983.5</v>
      </c>
      <c r="G296" s="153">
        <v>2983.5</v>
      </c>
    </row>
    <row r="297" spans="1:7" ht="15">
      <c r="A297" s="137" t="s">
        <v>213</v>
      </c>
      <c r="B297" s="113" t="s">
        <v>212</v>
      </c>
      <c r="C297" s="113"/>
      <c r="D297" s="113"/>
      <c r="E297" s="151">
        <f aca="true" t="shared" si="65" ref="E297:G298">E298</f>
        <v>900</v>
      </c>
      <c r="F297" s="151">
        <f t="shared" si="65"/>
        <v>0</v>
      </c>
      <c r="G297" s="151">
        <f t="shared" si="65"/>
        <v>0</v>
      </c>
    </row>
    <row r="298" spans="1:7" ht="30">
      <c r="A298" s="17" t="s">
        <v>247</v>
      </c>
      <c r="B298" s="18" t="s">
        <v>212</v>
      </c>
      <c r="C298" s="18" t="s">
        <v>248</v>
      </c>
      <c r="D298" s="18"/>
      <c r="E298" s="86">
        <f t="shared" si="65"/>
        <v>900</v>
      </c>
      <c r="F298" s="86">
        <f t="shared" si="65"/>
        <v>0</v>
      </c>
      <c r="G298" s="86">
        <f t="shared" si="65"/>
        <v>0</v>
      </c>
    </row>
    <row r="299" spans="1:7" ht="15">
      <c r="A299" s="152" t="s">
        <v>15</v>
      </c>
      <c r="B299" s="33" t="s">
        <v>212</v>
      </c>
      <c r="C299" s="33" t="s">
        <v>248</v>
      </c>
      <c r="D299" s="33" t="s">
        <v>16</v>
      </c>
      <c r="E299" s="153">
        <f>400+500</f>
        <v>900</v>
      </c>
      <c r="F299" s="153">
        <v>0</v>
      </c>
      <c r="G299" s="153">
        <v>0</v>
      </c>
    </row>
    <row r="300" spans="1:7" ht="45">
      <c r="A300" s="125" t="s">
        <v>229</v>
      </c>
      <c r="B300" s="126" t="s">
        <v>230</v>
      </c>
      <c r="C300" s="126"/>
      <c r="D300" s="126"/>
      <c r="E300" s="127">
        <f aca="true" t="shared" si="66" ref="E300:G301">E301</f>
        <v>300</v>
      </c>
      <c r="F300" s="127">
        <f t="shared" si="66"/>
        <v>100</v>
      </c>
      <c r="G300" s="127">
        <f t="shared" si="66"/>
        <v>0</v>
      </c>
    </row>
    <row r="301" spans="1:7" ht="30">
      <c r="A301" s="17" t="s">
        <v>247</v>
      </c>
      <c r="B301" s="29" t="s">
        <v>230</v>
      </c>
      <c r="C301" s="29" t="s">
        <v>248</v>
      </c>
      <c r="D301" s="29"/>
      <c r="E301" s="30">
        <f t="shared" si="66"/>
        <v>300</v>
      </c>
      <c r="F301" s="30">
        <f t="shared" si="66"/>
        <v>100</v>
      </c>
      <c r="G301" s="30">
        <f t="shared" si="66"/>
        <v>0</v>
      </c>
    </row>
    <row r="302" spans="1:7" ht="15">
      <c r="A302" s="68" t="s">
        <v>19</v>
      </c>
      <c r="B302" s="21" t="s">
        <v>230</v>
      </c>
      <c r="C302" s="21" t="s">
        <v>248</v>
      </c>
      <c r="D302" s="21" t="s">
        <v>20</v>
      </c>
      <c r="E302" s="76">
        <v>300</v>
      </c>
      <c r="F302" s="76">
        <v>100</v>
      </c>
      <c r="G302" s="76">
        <v>0</v>
      </c>
    </row>
    <row r="303" spans="1:7" ht="15">
      <c r="A303" s="137" t="s">
        <v>222</v>
      </c>
      <c r="B303" s="113" t="s">
        <v>223</v>
      </c>
      <c r="C303" s="113"/>
      <c r="D303" s="113"/>
      <c r="E303" s="151">
        <f aca="true" t="shared" si="67" ref="E303:G304">E304</f>
        <v>716</v>
      </c>
      <c r="F303" s="151">
        <f t="shared" si="67"/>
        <v>200</v>
      </c>
      <c r="G303" s="151">
        <f t="shared" si="67"/>
        <v>200</v>
      </c>
    </row>
    <row r="304" spans="1:7" ht="30">
      <c r="A304" s="17" t="s">
        <v>247</v>
      </c>
      <c r="B304" s="18" t="s">
        <v>223</v>
      </c>
      <c r="C304" s="18" t="s">
        <v>248</v>
      </c>
      <c r="D304" s="18"/>
      <c r="E304" s="86">
        <f t="shared" si="67"/>
        <v>716</v>
      </c>
      <c r="F304" s="86">
        <f t="shared" si="67"/>
        <v>200</v>
      </c>
      <c r="G304" s="86">
        <f t="shared" si="67"/>
        <v>200</v>
      </c>
    </row>
    <row r="305" spans="1:7" ht="15">
      <c r="A305" s="152" t="s">
        <v>17</v>
      </c>
      <c r="B305" s="33" t="s">
        <v>223</v>
      </c>
      <c r="C305" s="33" t="s">
        <v>248</v>
      </c>
      <c r="D305" s="33" t="s">
        <v>18</v>
      </c>
      <c r="E305" s="153">
        <f>200+516</f>
        <v>716</v>
      </c>
      <c r="F305" s="153">
        <v>200</v>
      </c>
      <c r="G305" s="153">
        <v>200</v>
      </c>
    </row>
    <row r="306" spans="1:7" ht="30">
      <c r="A306" s="125" t="s">
        <v>294</v>
      </c>
      <c r="B306" s="126" t="s">
        <v>293</v>
      </c>
      <c r="C306" s="126"/>
      <c r="D306" s="126"/>
      <c r="E306" s="127">
        <f aca="true" t="shared" si="68" ref="E306:G307">E307</f>
        <v>300</v>
      </c>
      <c r="F306" s="127">
        <f t="shared" si="68"/>
        <v>300</v>
      </c>
      <c r="G306" s="127">
        <f t="shared" si="68"/>
        <v>300</v>
      </c>
    </row>
    <row r="307" spans="1:7" ht="30">
      <c r="A307" s="17" t="s">
        <v>247</v>
      </c>
      <c r="B307" s="29" t="s">
        <v>293</v>
      </c>
      <c r="C307" s="29" t="s">
        <v>248</v>
      </c>
      <c r="D307" s="29"/>
      <c r="E307" s="30">
        <f t="shared" si="68"/>
        <v>300</v>
      </c>
      <c r="F307" s="30">
        <f t="shared" si="68"/>
        <v>300</v>
      </c>
      <c r="G307" s="30">
        <f t="shared" si="68"/>
        <v>300</v>
      </c>
    </row>
    <row r="308" spans="1:7" ht="15">
      <c r="A308" s="68" t="s">
        <v>19</v>
      </c>
      <c r="B308" s="21" t="s">
        <v>293</v>
      </c>
      <c r="C308" s="21" t="s">
        <v>248</v>
      </c>
      <c r="D308" s="21" t="s">
        <v>20</v>
      </c>
      <c r="E308" s="76">
        <v>300</v>
      </c>
      <c r="F308" s="76">
        <v>300</v>
      </c>
      <c r="G308" s="76">
        <v>300</v>
      </c>
    </row>
    <row r="309" spans="1:7" ht="39.75" customHeight="1">
      <c r="A309" s="144" t="s">
        <v>236</v>
      </c>
      <c r="B309" s="146" t="s">
        <v>187</v>
      </c>
      <c r="C309" s="154"/>
      <c r="D309" s="146"/>
      <c r="E309" s="155">
        <f>E310+E312</f>
        <v>814.8</v>
      </c>
      <c r="F309" s="155">
        <f>F310+F312</f>
        <v>857.3</v>
      </c>
      <c r="G309" s="155">
        <f>G310+G312</f>
        <v>0</v>
      </c>
    </row>
    <row r="310" spans="1:7" ht="50.25" customHeight="1">
      <c r="A310" s="75" t="s">
        <v>251</v>
      </c>
      <c r="B310" s="25" t="s">
        <v>187</v>
      </c>
      <c r="C310" s="25" t="s">
        <v>252</v>
      </c>
      <c r="D310" s="25"/>
      <c r="E310" s="156">
        <f>E311</f>
        <v>759.4</v>
      </c>
      <c r="F310" s="156">
        <f>F311</f>
        <v>799.9</v>
      </c>
      <c r="G310" s="156">
        <f>G311</f>
        <v>0</v>
      </c>
    </row>
    <row r="311" spans="1:7" ht="22.5" customHeight="1">
      <c r="A311" s="68" t="s">
        <v>188</v>
      </c>
      <c r="B311" s="21" t="s">
        <v>187</v>
      </c>
      <c r="C311" s="21" t="s">
        <v>252</v>
      </c>
      <c r="D311" s="21" t="s">
        <v>189</v>
      </c>
      <c r="E311" s="87">
        <v>759.4</v>
      </c>
      <c r="F311" s="87">
        <v>799.9</v>
      </c>
      <c r="G311" s="87">
        <v>0</v>
      </c>
    </row>
    <row r="312" spans="1:7" ht="34.5" customHeight="1">
      <c r="A312" s="17" t="s">
        <v>247</v>
      </c>
      <c r="B312" s="25" t="s">
        <v>187</v>
      </c>
      <c r="C312" s="25" t="s">
        <v>248</v>
      </c>
      <c r="D312" s="25"/>
      <c r="E312" s="156">
        <f>E313</f>
        <v>55.4</v>
      </c>
      <c r="F312" s="156">
        <f>F313</f>
        <v>57.4</v>
      </c>
      <c r="G312" s="156">
        <f>G313</f>
        <v>0</v>
      </c>
    </row>
    <row r="313" spans="1:7" ht="22.5" customHeight="1">
      <c r="A313" s="68" t="s">
        <v>188</v>
      </c>
      <c r="B313" s="21" t="s">
        <v>187</v>
      </c>
      <c r="C313" s="21" t="s">
        <v>248</v>
      </c>
      <c r="D313" s="21" t="s">
        <v>189</v>
      </c>
      <c r="E313" s="87">
        <v>55.4</v>
      </c>
      <c r="F313" s="87">
        <v>57.4</v>
      </c>
      <c r="G313" s="87">
        <v>0</v>
      </c>
    </row>
    <row r="314" spans="1:7" ht="30">
      <c r="A314" s="144" t="s">
        <v>199</v>
      </c>
      <c r="B314" s="145" t="s">
        <v>75</v>
      </c>
      <c r="C314" s="146"/>
      <c r="D314" s="146"/>
      <c r="E314" s="114">
        <f aca="true" t="shared" si="69" ref="E314:G315">E315</f>
        <v>364.6</v>
      </c>
      <c r="F314" s="114">
        <f t="shared" si="69"/>
        <v>0</v>
      </c>
      <c r="G314" s="114">
        <f t="shared" si="69"/>
        <v>0</v>
      </c>
    </row>
    <row r="315" spans="1:7" ht="20.25" customHeight="1">
      <c r="A315" s="28" t="s">
        <v>249</v>
      </c>
      <c r="B315" s="18" t="s">
        <v>75</v>
      </c>
      <c r="C315" s="29" t="s">
        <v>250</v>
      </c>
      <c r="D315" s="29"/>
      <c r="E315" s="86">
        <f t="shared" si="69"/>
        <v>364.6</v>
      </c>
      <c r="F315" s="86">
        <f t="shared" si="69"/>
        <v>0</v>
      </c>
      <c r="G315" s="86">
        <f t="shared" si="69"/>
        <v>0</v>
      </c>
    </row>
    <row r="316" spans="1:7" ht="36" customHeight="1">
      <c r="A316" s="68" t="s">
        <v>185</v>
      </c>
      <c r="B316" s="22" t="s">
        <v>75</v>
      </c>
      <c r="C316" s="21" t="s">
        <v>250</v>
      </c>
      <c r="D316" s="21" t="s">
        <v>37</v>
      </c>
      <c r="E316" s="87">
        <v>364.6</v>
      </c>
      <c r="F316" s="87">
        <v>0</v>
      </c>
      <c r="G316" s="87">
        <v>0</v>
      </c>
    </row>
    <row r="317" spans="1:7" ht="30.75" customHeight="1">
      <c r="A317" s="144" t="s">
        <v>140</v>
      </c>
      <c r="B317" s="145" t="s">
        <v>76</v>
      </c>
      <c r="C317" s="146"/>
      <c r="D317" s="146"/>
      <c r="E317" s="147">
        <f aca="true" t="shared" si="70" ref="E317:G318">E318</f>
        <v>338.4</v>
      </c>
      <c r="F317" s="147">
        <f t="shared" si="70"/>
        <v>0</v>
      </c>
      <c r="G317" s="147">
        <f t="shared" si="70"/>
        <v>0</v>
      </c>
    </row>
    <row r="318" spans="1:7" ht="18" customHeight="1">
      <c r="A318" s="28" t="s">
        <v>249</v>
      </c>
      <c r="B318" s="29" t="s">
        <v>76</v>
      </c>
      <c r="C318" s="29" t="s">
        <v>250</v>
      </c>
      <c r="D318" s="18"/>
      <c r="E318" s="86">
        <f t="shared" si="70"/>
        <v>338.4</v>
      </c>
      <c r="F318" s="86">
        <f t="shared" si="70"/>
        <v>0</v>
      </c>
      <c r="G318" s="86">
        <f t="shared" si="70"/>
        <v>0</v>
      </c>
    </row>
    <row r="319" spans="1:7" ht="18" customHeight="1">
      <c r="A319" s="68" t="s">
        <v>10</v>
      </c>
      <c r="B319" s="21" t="s">
        <v>77</v>
      </c>
      <c r="C319" s="21" t="s">
        <v>250</v>
      </c>
      <c r="D319" s="22" t="s">
        <v>36</v>
      </c>
      <c r="E319" s="87">
        <v>338.4</v>
      </c>
      <c r="F319" s="87">
        <v>0</v>
      </c>
      <c r="G319" s="87">
        <v>0</v>
      </c>
    </row>
    <row r="320" spans="1:7" ht="32.25" customHeight="1">
      <c r="A320" s="116" t="s">
        <v>231</v>
      </c>
      <c r="B320" s="113" t="s">
        <v>132</v>
      </c>
      <c r="C320" s="113"/>
      <c r="D320" s="113"/>
      <c r="E320" s="114">
        <f aca="true" t="shared" si="71" ref="E320:G321">E321</f>
        <v>168</v>
      </c>
      <c r="F320" s="114">
        <f t="shared" si="71"/>
        <v>0</v>
      </c>
      <c r="G320" s="114">
        <f t="shared" si="71"/>
        <v>0</v>
      </c>
    </row>
    <row r="321" spans="1:7" ht="18" customHeight="1">
      <c r="A321" s="28" t="s">
        <v>249</v>
      </c>
      <c r="B321" s="43" t="s">
        <v>132</v>
      </c>
      <c r="C321" s="149" t="s">
        <v>250</v>
      </c>
      <c r="D321" s="149"/>
      <c r="E321" s="157">
        <f t="shared" si="71"/>
        <v>168</v>
      </c>
      <c r="F321" s="157">
        <f t="shared" si="71"/>
        <v>0</v>
      </c>
      <c r="G321" s="157">
        <f t="shared" si="71"/>
        <v>0</v>
      </c>
    </row>
    <row r="322" spans="1:7" ht="45.75" customHeight="1">
      <c r="A322" s="68" t="s">
        <v>6</v>
      </c>
      <c r="B322" s="22" t="s">
        <v>133</v>
      </c>
      <c r="C322" s="21" t="s">
        <v>250</v>
      </c>
      <c r="D322" s="21" t="s">
        <v>7</v>
      </c>
      <c r="E322" s="87">
        <v>168</v>
      </c>
      <c r="F322" s="87">
        <v>0</v>
      </c>
      <c r="G322" s="87">
        <v>0</v>
      </c>
    </row>
    <row r="323" spans="1:7" ht="60">
      <c r="A323" s="158" t="s">
        <v>209</v>
      </c>
      <c r="B323" s="113" t="s">
        <v>78</v>
      </c>
      <c r="C323" s="113"/>
      <c r="D323" s="113"/>
      <c r="E323" s="151">
        <f aca="true" t="shared" si="72" ref="E323:G324">E324</f>
        <v>150.5</v>
      </c>
      <c r="F323" s="151">
        <f t="shared" si="72"/>
        <v>0</v>
      </c>
      <c r="G323" s="151">
        <f t="shared" si="72"/>
        <v>0</v>
      </c>
    </row>
    <row r="324" spans="1:7" ht="15">
      <c r="A324" s="28" t="s">
        <v>249</v>
      </c>
      <c r="B324" s="18" t="s">
        <v>78</v>
      </c>
      <c r="C324" s="18" t="s">
        <v>250</v>
      </c>
      <c r="D324" s="18"/>
      <c r="E324" s="86">
        <f t="shared" si="72"/>
        <v>150.5</v>
      </c>
      <c r="F324" s="86">
        <f t="shared" si="72"/>
        <v>0</v>
      </c>
      <c r="G324" s="86">
        <f t="shared" si="72"/>
        <v>0</v>
      </c>
    </row>
    <row r="325" spans="1:7" ht="45">
      <c r="A325" s="68" t="s">
        <v>4</v>
      </c>
      <c r="B325" s="22" t="s">
        <v>78</v>
      </c>
      <c r="C325" s="22" t="s">
        <v>250</v>
      </c>
      <c r="D325" s="22" t="s">
        <v>5</v>
      </c>
      <c r="E325" s="87">
        <v>150.5</v>
      </c>
      <c r="F325" s="87">
        <v>0</v>
      </c>
      <c r="G325" s="87">
        <v>0</v>
      </c>
    </row>
    <row r="326" spans="1:7" ht="30">
      <c r="A326" s="116" t="s">
        <v>134</v>
      </c>
      <c r="B326" s="113" t="s">
        <v>79</v>
      </c>
      <c r="C326" s="113"/>
      <c r="D326" s="113"/>
      <c r="E326" s="114">
        <f aca="true" t="shared" si="73" ref="E326:G327">E327</f>
        <v>300.5</v>
      </c>
      <c r="F326" s="114">
        <f t="shared" si="73"/>
        <v>0</v>
      </c>
      <c r="G326" s="114">
        <f t="shared" si="73"/>
        <v>0</v>
      </c>
    </row>
    <row r="327" spans="1:7" ht="15">
      <c r="A327" s="28" t="s">
        <v>249</v>
      </c>
      <c r="B327" s="43" t="s">
        <v>79</v>
      </c>
      <c r="C327" s="149" t="s">
        <v>250</v>
      </c>
      <c r="D327" s="149"/>
      <c r="E327" s="157">
        <f t="shared" si="73"/>
        <v>300.5</v>
      </c>
      <c r="F327" s="157">
        <f t="shared" si="73"/>
        <v>0</v>
      </c>
      <c r="G327" s="157">
        <f t="shared" si="73"/>
        <v>0</v>
      </c>
    </row>
    <row r="328" spans="1:7" ht="45">
      <c r="A328" s="68" t="s">
        <v>6</v>
      </c>
      <c r="B328" s="22" t="s">
        <v>79</v>
      </c>
      <c r="C328" s="21" t="s">
        <v>250</v>
      </c>
      <c r="D328" s="21" t="s">
        <v>7</v>
      </c>
      <c r="E328" s="87">
        <v>300.5</v>
      </c>
      <c r="F328" s="87">
        <v>0</v>
      </c>
      <c r="G328" s="87">
        <v>0</v>
      </c>
    </row>
    <row r="329" spans="1:7" ht="30">
      <c r="A329" s="199" t="s">
        <v>339</v>
      </c>
      <c r="B329" s="200" t="s">
        <v>340</v>
      </c>
      <c r="C329" s="201"/>
      <c r="D329" s="201"/>
      <c r="E329" s="202">
        <f aca="true" t="shared" si="74" ref="E329:G330">E330</f>
        <v>100</v>
      </c>
      <c r="F329" s="202">
        <f t="shared" si="74"/>
        <v>0</v>
      </c>
      <c r="G329" s="202">
        <f t="shared" si="74"/>
        <v>0</v>
      </c>
    </row>
    <row r="330" spans="1:7" ht="30">
      <c r="A330" s="195" t="s">
        <v>257</v>
      </c>
      <c r="B330" s="197" t="s">
        <v>340</v>
      </c>
      <c r="C330" s="181" t="s">
        <v>258</v>
      </c>
      <c r="D330" s="181"/>
      <c r="E330" s="203">
        <f t="shared" si="74"/>
        <v>100</v>
      </c>
      <c r="F330" s="203">
        <f t="shared" si="74"/>
        <v>0</v>
      </c>
      <c r="G330" s="203">
        <f t="shared" si="74"/>
        <v>0</v>
      </c>
    </row>
    <row r="331" spans="1:7" ht="15">
      <c r="A331" s="204" t="s">
        <v>15</v>
      </c>
      <c r="B331" s="197" t="s">
        <v>340</v>
      </c>
      <c r="C331" s="184" t="s">
        <v>258</v>
      </c>
      <c r="D331" s="184" t="s">
        <v>16</v>
      </c>
      <c r="E331" s="205">
        <v>100</v>
      </c>
      <c r="F331" s="205">
        <f>272.4-20.4-252</f>
        <v>0</v>
      </c>
      <c r="G331" s="205">
        <f>272.4-20.4-252</f>
        <v>0</v>
      </c>
    </row>
    <row r="332" spans="1:7" ht="16.5" thickBot="1">
      <c r="A332" s="159" t="s">
        <v>23</v>
      </c>
      <c r="B332" s="160"/>
      <c r="C332" s="160"/>
      <c r="D332" s="160"/>
      <c r="E332" s="161">
        <f>E14+E41+E58+E63+E72+E106+E123+E128+E133+E171+E200+E226+E235+E208+E116</f>
        <v>160687.40000000002</v>
      </c>
      <c r="F332" s="161">
        <f>F14+F41+F58+F63+F72+F106+F123+F128+F133+F171+F200+F226+F235+F208+F116</f>
        <v>150314.2</v>
      </c>
      <c r="G332" s="161">
        <f>G14+G41+G58+G63+G72+G106+G123+G128+G133+G171+G200+G226+G235+G208+G116</f>
        <v>150575.19999999998</v>
      </c>
    </row>
  </sheetData>
  <sheetProtection/>
  <autoFilter ref="A12:E332"/>
  <mergeCells count="10">
    <mergeCell ref="A10:E10"/>
    <mergeCell ref="A9:G9"/>
    <mergeCell ref="A1:G1"/>
    <mergeCell ref="A2:G2"/>
    <mergeCell ref="A3:G3"/>
    <mergeCell ref="A4:G4"/>
    <mergeCell ref="A5:G5"/>
    <mergeCell ref="B6:G6"/>
    <mergeCell ref="A7:E7"/>
    <mergeCell ref="B8:E8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5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2013-11-28T14:33:08Z</cp:lastPrinted>
  <dcterms:created xsi:type="dcterms:W3CDTF">2008-08-29T04:55:50Z</dcterms:created>
  <dcterms:modified xsi:type="dcterms:W3CDTF">2020-12-18T12:39:13Z</dcterms:modified>
  <cp:category/>
  <cp:version/>
  <cp:contentType/>
  <cp:contentStatus/>
</cp:coreProperties>
</file>