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20" windowWidth="13920" windowHeight="8640" activeTab="1"/>
  </bookViews>
  <sheets>
    <sheet name="XII (уточн)" sheetId="1" r:id="rId1"/>
    <sheet name="XII (уточн) (2)" sheetId="2" r:id="rId2"/>
  </sheets>
  <definedNames>
    <definedName name="_xlnm.Print_Titles" localSheetId="0">'XII (уточн)'!$15:$16</definedName>
    <definedName name="_xlnm.Print_Titles" localSheetId="1">'XII (уточн) (2)'!$15:$16</definedName>
  </definedNames>
  <calcPr fullCalcOnLoad="1" refMode="R1C1"/>
</workbook>
</file>

<file path=xl/sharedStrings.xml><?xml version="1.0" encoding="utf-8"?>
<sst xmlns="http://schemas.openxmlformats.org/spreadsheetml/2006/main" count="2404" uniqueCount="342">
  <si>
    <t>МО Мгинское городское поселение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</si>
  <si>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</si>
  <si>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</si>
  <si>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</si>
  <si>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</si>
  <si>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</si>
  <si>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</si>
  <si>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</si>
  <si>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</si>
  <si>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</si>
  <si>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</si>
  <si>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</si>
  <si>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</si>
  <si>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</si>
  <si>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</si>
  <si>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</si>
  <si>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</si>
  <si>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</si>
  <si>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</si>
  <si>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</si>
  <si>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</si>
  <si>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</si>
  <si>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</si>
  <si>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</si>
  <si>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</si>
  <si>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</si>
  <si>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</si>
  <si>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</si>
  <si>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</si>
  <si>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</si>
  <si>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</si>
  <si>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</si>
  <si>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</si>
  <si>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</si>
  <si>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</si>
  <si>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</si>
  <si>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</si>
  <si>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</si>
  <si>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</si>
  <si>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</si>
  <si>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</si>
  <si>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</si>
  <si>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</si>
  <si>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</si>
  <si>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</si>
  <si>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</si>
  <si>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</si>
  <si>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</si>
  <si>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</si>
  <si>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</si>
  <si>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</si>
  <si>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</si>
  <si>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</si>
  <si>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</si>
  <si>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</si>
  <si>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</si>
  <si>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</si>
  <si>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</si>
  <si>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</si>
  <si>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</si>
  <si>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</si>
  <si>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</si>
  <si>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</si>
  <si>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Мероприятия по предупреждению и ликвидации последствий чрезвычайных ситуаций и стихийных бедствий 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</si>
  <si>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</si>
  <si>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</si>
  <si>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</si>
  <si>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</si>
  <si>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</si>
  <si>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</si>
  <si>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</si>
  <si>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</si>
  <si>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</si>
  <si>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</si>
  <si>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</si>
  <si>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</si>
  <si>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</si>
  <si>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</si>
  <si>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</si>
  <si>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</si>
  <si>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</si>
  <si>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</si>
  <si>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</si>
  <si>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</si>
  <si>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</si>
  <si>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</si>
  <si>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</si>
  <si>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</si>
  <si>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</si>
  <si>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</si>
  <si>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</si>
  <si>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</si>
  <si>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</si>
  <si>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</si>
  <si>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</si>
  <si>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</si>
  <si>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</si>
  <si>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</si>
  <si>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</si>
  <si>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</si>
  <si>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</si>
  <si>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</si>
  <si>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</si>
  <si>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</si>
  <si>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</si>
  <si>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</si>
  <si>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</si>
  <si>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</si>
  <si>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Строительство объектов общегражданского назначения</t>
  </si>
  <si>
    <t>102 02 00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</si>
  <si>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</si>
  <si>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</si>
  <si>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</si>
  <si>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</si>
  <si>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Мероприятия в области коммунального хозяйства </t>
  </si>
  <si>
    <t>351 05 00</t>
  </si>
  <si>
    <t>Поддержка коммунального хозяйства в части увеличения нефинансовых активов</t>
  </si>
  <si>
    <t>351 05 10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</si>
  <si>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</si>
  <si>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</si>
  <si>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</si>
  <si>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</si>
  <si>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</si>
  <si>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</si>
  <si>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</si>
  <si>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</si>
  <si>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</si>
  <si>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</si>
  <si>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</si>
  <si>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</si>
  <si>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</si>
  <si>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</si>
  <si>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</si>
  <si>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</si>
  <si>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</si>
  <si>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0800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</si>
  <si>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</si>
  <si>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</si>
  <si>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</si>
  <si>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</si>
  <si>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</si>
  <si>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001</t>
  </si>
  <si>
    <t>Кинематография</t>
  </si>
  <si>
    <t>0802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</si>
  <si>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</si>
  <si>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</si>
  <si>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</si>
  <si>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450 85 00</t>
  </si>
  <si>
    <t>0806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</si>
  <si>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</si>
  <si>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</si>
  <si>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</si>
  <si>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</si>
  <si>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</si>
  <si>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</si>
  <si>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</si>
  <si>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</si>
  <si>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</si>
  <si>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</si>
  <si>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</si>
  <si>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</si>
  <si>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</si>
  <si>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</si>
  <si>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</si>
  <si>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</si>
  <si>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</si>
  <si>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</si>
  <si>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Расходы на услуги, предоставляемые населению банно- прачечными организациями </t>
  </si>
  <si>
    <t>Поддержка коммунального хозяйства в части оплаты работ,услуг</t>
  </si>
  <si>
    <t>351 05 50</t>
  </si>
  <si>
    <t>351 05 60</t>
  </si>
  <si>
    <t>Поддержка коммунального хозяйства в части оплаты фактических затрат по теплоснабжению</t>
  </si>
  <si>
    <t>Расходы по благоустройству в части проведения капитального ремонта</t>
  </si>
  <si>
    <t>600 30 00</t>
  </si>
  <si>
    <t>УТВЕРЖДЕНО</t>
  </si>
  <si>
    <t>002 04 10</t>
  </si>
  <si>
    <t>002 04 66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</si>
  <si>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</si>
  <si>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</si>
  <si>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</si>
  <si>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</si>
  <si>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</si>
  <si>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</si>
  <si>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</si>
  <si>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</si>
  <si>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</si>
  <si>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>098 02 00</t>
  </si>
  <si>
    <t>098 02 01</t>
  </si>
  <si>
    <t>098 02 02</t>
  </si>
  <si>
    <t>Обеспечение деятельности подведомственных учреждений в части проведения капитального ремонта</t>
  </si>
  <si>
    <t>440 98 00</t>
  </si>
  <si>
    <t>092 03 07</t>
  </si>
  <si>
    <t>Организация и содержание мест захоронения</t>
  </si>
  <si>
    <t>600 04 00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</si>
  <si>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</si>
  <si>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</si>
  <si>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</si>
  <si>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</si>
  <si>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Социальные выплаты</t>
  </si>
  <si>
    <t>1003</t>
  </si>
  <si>
    <t>505 00 00</t>
  </si>
  <si>
    <t>505 86 00</t>
  </si>
  <si>
    <t>505 86 98</t>
  </si>
  <si>
    <t>005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</si>
  <si>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</si>
  <si>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</si>
  <si>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</si>
  <si>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</si>
  <si>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</si>
  <si>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490 00 00</t>
  </si>
  <si>
    <t>491 00 00</t>
  </si>
  <si>
    <t>491 01 00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</si>
  <si>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</si>
  <si>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521 06 06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</si>
  <si>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</si>
  <si>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521 06 08</t>
  </si>
  <si>
    <t>338 01 00</t>
  </si>
  <si>
    <t>Расходы на проектирование схем генеральных планов поселений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</si>
  <si>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</si>
  <si>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</si>
  <si>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</si>
  <si>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</si>
  <si>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</si>
  <si>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092 03 41</t>
  </si>
  <si>
    <t>Информирование жителей в СМИ о развитии муниципального образования</t>
  </si>
  <si>
    <t>092 03 33</t>
  </si>
  <si>
    <t>Расходы бюджета связанные с проведением мероприятий по работе с неплательщиками по налогам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</si>
  <si>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</si>
  <si>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</si>
  <si>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</si>
  <si>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</si>
  <si>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</si>
  <si>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</si>
  <si>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</si>
  <si>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</si>
  <si>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Прочие мероприятия по благоустройству городских округов и поселений</t>
  </si>
  <si>
    <t>решением совета депутатов</t>
  </si>
  <si>
    <t>Поддержка коммунального хозяйства в части оплаты фактических затрат по теплоснабжению(кредиторская задолженнорсть)</t>
  </si>
  <si>
    <t>351 05 61</t>
  </si>
  <si>
    <t>092 03 05</t>
  </si>
  <si>
    <t>Исполнение судебных актов, вступивших в законную силу, по искам к муниципальному образованию</t>
  </si>
  <si>
    <t>092 03 40</t>
  </si>
  <si>
    <t>Расходы бюджета на уплату налогов, государственной пошлины и сборов в бюджеты всех уровней</t>
  </si>
  <si>
    <t>Другие вопросы в области жилищно-коммунального хозяйства</t>
  </si>
  <si>
    <t>0505</t>
  </si>
  <si>
    <t>521 06 05</t>
  </si>
  <si>
    <t>090 02 02</t>
  </si>
  <si>
    <t>1400</t>
  </si>
  <si>
    <t xml:space="preserve">Культура и кинематография </t>
  </si>
  <si>
    <t xml:space="preserve">Дворцы и дома культуры, другие учреждения культуры </t>
  </si>
  <si>
    <t xml:space="preserve">Другие вопросы в области культуры, кинематографии </t>
  </si>
  <si>
    <t>0804</t>
  </si>
  <si>
    <t xml:space="preserve">Мероприятия в сфере культуры, кинематографии </t>
  </si>
  <si>
    <t>1300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</si>
  <si>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</si>
  <si>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</si>
  <si>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</si>
  <si>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</si>
  <si>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</si>
  <si>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</si>
  <si>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Обеспечение деятельности финансовых органов</t>
  </si>
  <si>
    <t>Межбюджетные трансферты бюджетам муниципальных районов из бюджетов поселений 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</si>
  <si>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</si>
  <si>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</si>
  <si>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>(Приложение 6)</t>
  </si>
  <si>
    <t>Иные межбюджетные трансферты</t>
  </si>
  <si>
    <t>002 99 00</t>
  </si>
  <si>
    <t xml:space="preserve">Расходы на прочие мероприятия в области культуры </t>
  </si>
  <si>
    <t>Мероприятия в области  спорта и физической культуры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</si>
  <si>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</si>
  <si>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Прочие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</si>
  <si>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</si>
  <si>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521 06 03</t>
  </si>
  <si>
    <t>Заключение договоров аренды объектов движимого и недвижимого имущества,организация и ведение реестра муниципальной собственности</t>
  </si>
  <si>
    <t>Муниципальная целевая программа "Развитие субъектов малого и среднего предпринимательства муниципального образования Мгинское городское поселение муниципального образования Кировский муниципальный район Ленинградской области на 2011-2012 годы"</t>
  </si>
  <si>
    <t>Дорожное хозяйство</t>
  </si>
  <si>
    <t>0409</t>
  </si>
  <si>
    <t>522 00 00</t>
  </si>
  <si>
    <t>Региональные целевые программы</t>
  </si>
  <si>
    <t>012</t>
  </si>
  <si>
    <t>Выполнение функций государственными органами</t>
  </si>
  <si>
    <t>522 40 10</t>
  </si>
  <si>
    <t>Долгосрочная целевая программа "Совершенствование и развитие автомобильных дорог Ленинградской области на 2009-2012 годы"</t>
  </si>
  <si>
    <t>870</t>
  </si>
  <si>
    <t>540</t>
  </si>
  <si>
    <t>810</t>
  </si>
  <si>
    <t>720</t>
  </si>
  <si>
    <t>Обслуживание муниципального долга</t>
  </si>
  <si>
    <t>Резервные средства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</si>
  <si>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</si>
  <si>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521 06 09</t>
  </si>
  <si>
    <t>классификации расходов бюджета на 2012 год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</si>
  <si>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</si>
  <si>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</si>
  <si>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МО Кировский муниципальный  район Ленинградской области</t>
  </si>
  <si>
    <t>795 39 00</t>
  </si>
  <si>
    <t>от "15"декабря 2011 г. №_58</t>
  </si>
  <si>
    <t>(в редакции решения совета депутатов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</si>
  <si>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</si>
  <si>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отдельных государственных полномочий Ленинградской области в сфере административных правоотношений</t>
  </si>
  <si>
    <t>521 02 00</t>
  </si>
  <si>
    <t>521 02 23</t>
  </si>
  <si>
    <t>Дорожное хозяйство (дорожные фонды)</t>
  </si>
  <si>
    <t>Содержание и управление дорожным хозяйством</t>
  </si>
  <si>
    <t>Капитальный ремонт (ремонт) автомобильных дорог местного значения и искусственных сооружений на них</t>
  </si>
  <si>
    <t>Содержание автомобильных дорог местного значения и искусственных сооружений на них</t>
  </si>
  <si>
    <t>315 00 00</t>
  </si>
  <si>
    <t>315 01 00</t>
  </si>
  <si>
    <t>315 01 02</t>
  </si>
  <si>
    <t>315 01 03</t>
  </si>
  <si>
    <t>795 64 00</t>
  </si>
  <si>
    <t>795 63 00</t>
  </si>
  <si>
    <t>Муницпальная целевая программа "Развитие сети автомобильных дорог общего пользования местного значения в границах населенных пунктов МО Мгинское городское поселение МО Кировский муниципальный район Ленинградской области в 2012 году"</t>
  </si>
  <si>
    <t>Муниципальная целевая программа "Капитальный ремонт,ремонт дворовых территорий многоквартирных домов,проездов к дворовым территориям многоквартирных домов МО Мгинское городское поселения на 2012 год"</t>
  </si>
  <si>
    <t>Мгинское ГП-Разработка ПСД по ремонту ливневой канализации в районе ул.Связи,ул.М.Жаринова,пр.Красного Октября</t>
  </si>
  <si>
    <t>351 35 01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</si>
  <si>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</si>
  <si>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522 07 00</t>
  </si>
  <si>
    <t>351 31 00</t>
  </si>
  <si>
    <t>Расходы на проведение капитального ремонта по объектам теплоснабжения</t>
  </si>
  <si>
    <t>Мероприятия по капитальному ремонту и ремонту дворовых территорий многоквартирных  домов, проездов к дворовым территориям многоквартирных  домов населенных  пунктов Ленинградской области</t>
  </si>
  <si>
    <t>522 40 00</t>
  </si>
  <si>
    <t>522 40 11</t>
  </si>
  <si>
    <t>Мероприятия по капитальному ремонту и  ремонту автомобильных дорог общего пользования  местного  значения,  в  том  числе  в населенных пунктах Ленинградской области</t>
  </si>
  <si>
    <t>522 40 13</t>
  </si>
  <si>
    <t>Долгосрочная целевая программа "Совершенствование и развитие автомобильных дорог Ленинградской области на 2009-2020 годы"</t>
  </si>
  <si>
    <t>522 68 00</t>
  </si>
  <si>
    <t>Долгосрочная целевая программа "Предупреждение   ситуаций, связанных с нарушением  функционирования  объектов жилищно-коммунального хозяйства Ленинградской  области в 2012 году"</t>
  </si>
  <si>
    <t>350 03 20</t>
  </si>
  <si>
    <t>Расходы местных бюджетов на капитальный ремонт и ремонт дворовых территорий, прилегающих к многоквартирным домам, с расположенными на них объектами, предназначенными для обслуживания и эксплуатации этих домов</t>
  </si>
  <si>
    <t>351 05 40</t>
  </si>
  <si>
    <t>Пополнение аварийного запаса материальных ценностей для устранение аварий и стихийных бедствий на объектах жилищно-коммунального хозяйства</t>
  </si>
  <si>
    <t>522 40 14</t>
  </si>
  <si>
    <t>Мероприятия по проектированию и строительству (реконструкции) автомобильных дорог общего пользования местного значения</t>
  </si>
  <si>
    <t>351 05 70</t>
  </si>
  <si>
    <t>Поддержка коммунального хозяйства в части оплаты фактических затрат по теплоснабжению (ценовая разница по энергоносителям)</t>
  </si>
  <si>
    <t>Иные безвозмездные и безвозвратные перечисления</t>
  </si>
  <si>
    <t>Средства,передаваемые для компенсации дополнительных расходов, возникших в результате решений,принятых органами власти другого уровня</t>
  </si>
  <si>
    <t>520 00 00</t>
  </si>
  <si>
    <t>520 15 00</t>
  </si>
  <si>
    <t>520 15 08</t>
  </si>
  <si>
    <t>от "25"декабря 2012г № 72)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</si>
</sst>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2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9" fillId="0" borderId="20" xfId="0" applyNumberFormat="1" applyFont="1" applyFill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left" wrapText="1"/>
    </xf>
    <xf numFmtId="49" fontId="10" fillId="0" borderId="1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9" fillId="0" borderId="20" xfId="0" applyFont="1" applyFill="1" applyBorder="1" applyAlignment="1">
      <alignment wrapText="1"/>
    </xf>
    <xf numFmtId="49" fontId="10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left" wrapText="1"/>
    </xf>
    <xf numFmtId="49" fontId="10" fillId="0" borderId="26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49" fontId="10" fillId="0" borderId="30" xfId="0" applyNumberFormat="1" applyFont="1" applyBorder="1" applyAlignment="1">
      <alignment horizontal="left" wrapText="1"/>
    </xf>
    <xf numFmtId="49" fontId="9" fillId="0" borderId="31" xfId="0" applyNumberFormat="1" applyFont="1" applyBorder="1" applyAlignment="1">
      <alignment horizontal="left" wrapText="1"/>
    </xf>
    <xf numFmtId="49" fontId="10" fillId="0" borderId="29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49" fontId="9" fillId="0" borderId="32" xfId="0" applyNumberFormat="1" applyFont="1" applyBorder="1" applyAlignment="1">
      <alignment horizontal="left" wrapText="1"/>
    </xf>
    <xf numFmtId="49" fontId="9" fillId="0" borderId="31" xfId="0" applyNumberFormat="1" applyFont="1" applyBorder="1" applyAlignment="1">
      <alignment horizontal="left" wrapText="1"/>
    </xf>
    <xf numFmtId="49" fontId="10" fillId="0" borderId="30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49" fontId="10" fillId="0" borderId="33" xfId="0" applyNumberFormat="1" applyFont="1" applyBorder="1" applyAlignment="1">
      <alignment horizontal="left" wrapText="1"/>
    </xf>
    <xf numFmtId="49" fontId="9" fillId="0" borderId="34" xfId="0" applyNumberFormat="1" applyFont="1" applyBorder="1" applyAlignment="1">
      <alignment horizontal="left" wrapText="1"/>
    </xf>
    <xf numFmtId="49" fontId="9" fillId="0" borderId="35" xfId="0" applyNumberFormat="1" applyFont="1" applyBorder="1" applyAlignment="1">
      <alignment horizontal="left" wrapText="1"/>
    </xf>
    <xf numFmtId="49" fontId="10" fillId="0" borderId="25" xfId="0" applyNumberFormat="1" applyFont="1" applyBorder="1" applyAlignment="1">
      <alignment horizontal="left" wrapText="1"/>
    </xf>
    <xf numFmtId="49" fontId="9" fillId="0" borderId="35" xfId="0" applyNumberFormat="1" applyFont="1" applyFill="1" applyBorder="1" applyAlignment="1">
      <alignment horizontal="left" wrapText="1"/>
    </xf>
    <xf numFmtId="0" fontId="6" fillId="24" borderId="36" xfId="0" applyFont="1" applyFill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left" wrapText="1"/>
    </xf>
    <xf numFmtId="49" fontId="9" fillId="0" borderId="38" xfId="0" applyNumberFormat="1" applyFont="1" applyBorder="1" applyAlignment="1">
      <alignment horizontal="left" wrapText="1"/>
    </xf>
    <xf numFmtId="49" fontId="10" fillId="0" borderId="25" xfId="0" applyNumberFormat="1" applyFont="1" applyFill="1" applyBorder="1" applyAlignment="1">
      <alignment horizontal="left" wrapText="1"/>
    </xf>
    <xf numFmtId="49" fontId="9" fillId="0" borderId="35" xfId="0" applyNumberFormat="1" applyFont="1" applyFill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wrapText="1"/>
    </xf>
    <xf numFmtId="49" fontId="9" fillId="0" borderId="40" xfId="0" applyNumberFormat="1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0" fontId="11" fillId="0" borderId="42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49" fontId="9" fillId="0" borderId="44" xfId="0" applyNumberFormat="1" applyFont="1" applyBorder="1" applyAlignment="1">
      <alignment horizontal="left" wrapText="1"/>
    </xf>
    <xf numFmtId="0" fontId="11" fillId="0" borderId="32" xfId="0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left" wrapText="1"/>
    </xf>
    <xf numFmtId="49" fontId="9" fillId="0" borderId="32" xfId="0" applyNumberFormat="1" applyFont="1" applyBorder="1" applyAlignment="1">
      <alignment horizontal="left" wrapText="1"/>
    </xf>
    <xf numFmtId="49" fontId="9" fillId="0" borderId="46" xfId="0" applyNumberFormat="1" applyFont="1" applyBorder="1" applyAlignment="1">
      <alignment horizontal="left" wrapText="1"/>
    </xf>
    <xf numFmtId="0" fontId="10" fillId="0" borderId="18" xfId="0" applyNumberFormat="1" applyFont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8" fillId="0" borderId="47" xfId="0" applyNumberFormat="1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9" fillId="0" borderId="50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horizontal="left" wrapText="1"/>
    </xf>
    <xf numFmtId="49" fontId="10" fillId="0" borderId="51" xfId="0" applyNumberFormat="1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49" fontId="10" fillId="0" borderId="52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/>
    </xf>
    <xf numFmtId="164" fontId="10" fillId="0" borderId="53" xfId="0" applyNumberFormat="1" applyFont="1" applyFill="1" applyBorder="1" applyAlignment="1">
      <alignment horizontal="right"/>
    </xf>
    <xf numFmtId="49" fontId="8" fillId="0" borderId="20" xfId="0" applyNumberFormat="1" applyFont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54" xfId="0" applyNumberFormat="1" applyFont="1" applyBorder="1" applyAlignment="1">
      <alignment horizontal="left" wrapText="1"/>
    </xf>
    <xf numFmtId="49" fontId="10" fillId="0" borderId="24" xfId="0" applyNumberFormat="1" applyFont="1" applyFill="1" applyBorder="1" applyAlignment="1">
      <alignment horizontal="center"/>
    </xf>
    <xf numFmtId="49" fontId="10" fillId="0" borderId="55" xfId="0" applyNumberFormat="1" applyFont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left" wrapText="1"/>
    </xf>
    <xf numFmtId="49" fontId="8" fillId="0" borderId="44" xfId="0" applyNumberFormat="1" applyFont="1" applyBorder="1" applyAlignment="1">
      <alignment horizontal="left" wrapText="1"/>
    </xf>
    <xf numFmtId="49" fontId="9" fillId="0" borderId="39" xfId="0" applyNumberFormat="1" applyFont="1" applyBorder="1" applyAlignment="1">
      <alignment horizontal="left" wrapText="1"/>
    </xf>
    <xf numFmtId="49" fontId="9" fillId="0" borderId="44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wrapText="1"/>
    </xf>
    <xf numFmtId="49" fontId="9" fillId="0" borderId="37" xfId="0" applyNumberFormat="1" applyFont="1" applyBorder="1" applyAlignment="1">
      <alignment horizontal="left" wrapText="1"/>
    </xf>
    <xf numFmtId="49" fontId="8" fillId="0" borderId="34" xfId="0" applyNumberFormat="1" applyFont="1" applyBorder="1" applyAlignment="1">
      <alignment horizontal="left" wrapText="1"/>
    </xf>
    <xf numFmtId="49" fontId="9" fillId="0" borderId="35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9" fillId="0" borderId="56" xfId="0" applyNumberFormat="1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2" xfId="0" applyNumberFormat="1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54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left" wrapText="1"/>
    </xf>
    <xf numFmtId="49" fontId="9" fillId="0" borderId="54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7" fillId="25" borderId="11" xfId="0" applyFont="1" applyFill="1" applyBorder="1" applyAlignment="1">
      <alignment horizontal="center" vertical="center" wrapText="1"/>
    </xf>
    <xf numFmtId="164" fontId="8" fillId="25" borderId="57" xfId="0" applyNumberFormat="1" applyFont="1" applyFill="1" applyBorder="1" applyAlignment="1">
      <alignment horizontal="right"/>
    </xf>
    <xf numFmtId="164" fontId="8" fillId="25" borderId="58" xfId="0" applyNumberFormat="1" applyFont="1" applyFill="1" applyBorder="1" applyAlignment="1">
      <alignment horizontal="right"/>
    </xf>
    <xf numFmtId="164" fontId="10" fillId="25" borderId="59" xfId="0" applyNumberFormat="1" applyFont="1" applyFill="1" applyBorder="1" applyAlignment="1">
      <alignment horizontal="right"/>
    </xf>
    <xf numFmtId="164" fontId="8" fillId="25" borderId="60" xfId="0" applyNumberFormat="1" applyFont="1" applyFill="1" applyBorder="1" applyAlignment="1">
      <alignment horizontal="right"/>
    </xf>
    <xf numFmtId="164" fontId="10" fillId="25" borderId="61" xfId="0" applyNumberFormat="1" applyFont="1" applyFill="1" applyBorder="1" applyAlignment="1">
      <alignment horizontal="right"/>
    </xf>
    <xf numFmtId="164" fontId="9" fillId="25" borderId="60" xfId="0" applyNumberFormat="1" applyFont="1" applyFill="1" applyBorder="1" applyAlignment="1">
      <alignment horizontal="right"/>
    </xf>
    <xf numFmtId="164" fontId="10" fillId="25" borderId="62" xfId="0" applyNumberFormat="1" applyFont="1" applyFill="1" applyBorder="1" applyAlignment="1">
      <alignment horizontal="right"/>
    </xf>
    <xf numFmtId="164" fontId="10" fillId="25" borderId="59" xfId="0" applyNumberFormat="1" applyFont="1" applyFill="1" applyBorder="1" applyAlignment="1">
      <alignment horizontal="right"/>
    </xf>
    <xf numFmtId="164" fontId="9" fillId="25" borderId="57" xfId="0" applyNumberFormat="1" applyFont="1" applyFill="1" applyBorder="1" applyAlignment="1">
      <alignment horizontal="right"/>
    </xf>
    <xf numFmtId="164" fontId="10" fillId="25" borderId="63" xfId="0" applyNumberFormat="1" applyFont="1" applyFill="1" applyBorder="1" applyAlignment="1">
      <alignment horizontal="right"/>
    </xf>
    <xf numFmtId="164" fontId="8" fillId="25" borderId="64" xfId="0" applyNumberFormat="1" applyFont="1" applyFill="1" applyBorder="1" applyAlignment="1">
      <alignment horizontal="right"/>
    </xf>
    <xf numFmtId="164" fontId="10" fillId="25" borderId="60" xfId="0" applyNumberFormat="1" applyFont="1" applyFill="1" applyBorder="1" applyAlignment="1">
      <alignment horizontal="right"/>
    </xf>
    <xf numFmtId="164" fontId="8" fillId="25" borderId="65" xfId="0" applyNumberFormat="1" applyFont="1" applyFill="1" applyBorder="1" applyAlignment="1">
      <alignment horizontal="right"/>
    </xf>
    <xf numFmtId="164" fontId="8" fillId="25" borderId="57" xfId="0" applyNumberFormat="1" applyFont="1" applyFill="1" applyBorder="1" applyAlignment="1">
      <alignment horizontal="right"/>
    </xf>
    <xf numFmtId="164" fontId="10" fillId="25" borderId="66" xfId="0" applyNumberFormat="1" applyFont="1" applyFill="1" applyBorder="1" applyAlignment="1">
      <alignment horizontal="right"/>
    </xf>
    <xf numFmtId="164" fontId="8" fillId="25" borderId="67" xfId="0" applyNumberFormat="1" applyFont="1" applyFill="1" applyBorder="1" applyAlignment="1">
      <alignment horizontal="right"/>
    </xf>
    <xf numFmtId="164" fontId="10" fillId="25" borderId="53" xfId="0" applyNumberFormat="1" applyFont="1" applyFill="1" applyBorder="1" applyAlignment="1">
      <alignment horizontal="right"/>
    </xf>
    <xf numFmtId="164" fontId="8" fillId="25" borderId="68" xfId="0" applyNumberFormat="1" applyFont="1" applyFill="1" applyBorder="1" applyAlignment="1">
      <alignment horizontal="right"/>
    </xf>
    <xf numFmtId="164" fontId="8" fillId="25" borderId="69" xfId="0" applyNumberFormat="1" applyFont="1" applyFill="1" applyBorder="1" applyAlignment="1">
      <alignment horizontal="right"/>
    </xf>
    <xf numFmtId="164" fontId="8" fillId="25" borderId="70" xfId="0" applyNumberFormat="1" applyFont="1" applyFill="1" applyBorder="1" applyAlignment="1">
      <alignment horizontal="right"/>
    </xf>
    <xf numFmtId="164" fontId="8" fillId="25" borderId="71" xfId="0" applyNumberFormat="1" applyFont="1" applyFill="1" applyBorder="1" applyAlignment="1">
      <alignment horizontal="right"/>
    </xf>
    <xf numFmtId="164" fontId="10" fillId="25" borderId="72" xfId="0" applyNumberFormat="1" applyFont="1" applyFill="1" applyBorder="1" applyAlignment="1">
      <alignment horizontal="right"/>
    </xf>
    <xf numFmtId="164" fontId="8" fillId="25" borderId="73" xfId="0" applyNumberFormat="1" applyFont="1" applyFill="1" applyBorder="1" applyAlignment="1">
      <alignment horizontal="right"/>
    </xf>
    <xf numFmtId="164" fontId="8" fillId="25" borderId="74" xfId="0" applyNumberFormat="1" applyFont="1" applyFill="1" applyBorder="1" applyAlignment="1">
      <alignment horizontal="right"/>
    </xf>
    <xf numFmtId="164" fontId="8" fillId="25" borderId="73" xfId="0" applyNumberFormat="1" applyFont="1" applyFill="1" applyBorder="1" applyAlignment="1">
      <alignment horizontal="right"/>
    </xf>
    <xf numFmtId="164" fontId="10" fillId="25" borderId="71" xfId="0" applyNumberFormat="1" applyFont="1" applyFill="1" applyBorder="1" applyAlignment="1">
      <alignment horizontal="right"/>
    </xf>
    <xf numFmtId="164" fontId="8" fillId="25" borderId="75" xfId="0" applyNumberFormat="1" applyFont="1" applyFill="1" applyBorder="1" applyAlignment="1">
      <alignment horizontal="right"/>
    </xf>
    <xf numFmtId="164" fontId="10" fillId="25" borderId="68" xfId="0" applyNumberFormat="1" applyFont="1" applyFill="1" applyBorder="1" applyAlignment="1">
      <alignment horizontal="right"/>
    </xf>
    <xf numFmtId="164" fontId="10" fillId="25" borderId="61" xfId="0" applyNumberFormat="1" applyFont="1" applyFill="1" applyBorder="1" applyAlignment="1">
      <alignment horizontal="right"/>
    </xf>
    <xf numFmtId="164" fontId="10" fillId="25" borderId="62" xfId="0" applyNumberFormat="1" applyFont="1" applyFill="1" applyBorder="1" applyAlignment="1">
      <alignment horizontal="right"/>
    </xf>
    <xf numFmtId="164" fontId="8" fillId="25" borderId="53" xfId="0" applyNumberFormat="1" applyFont="1" applyFill="1" applyBorder="1" applyAlignment="1">
      <alignment horizontal="right"/>
    </xf>
    <xf numFmtId="164" fontId="8" fillId="25" borderId="67" xfId="0" applyNumberFormat="1" applyFont="1" applyFill="1" applyBorder="1" applyAlignment="1">
      <alignment horizontal="right"/>
    </xf>
    <xf numFmtId="164" fontId="8" fillId="25" borderId="60" xfId="0" applyNumberFormat="1" applyFont="1" applyFill="1" applyBorder="1" applyAlignment="1">
      <alignment horizontal="right"/>
    </xf>
    <xf numFmtId="164" fontId="10" fillId="25" borderId="60" xfId="0" applyNumberFormat="1" applyFont="1" applyFill="1" applyBorder="1" applyAlignment="1">
      <alignment horizontal="right"/>
    </xf>
    <xf numFmtId="164" fontId="9" fillId="25" borderId="64" xfId="0" applyNumberFormat="1" applyFont="1" applyFill="1" applyBorder="1" applyAlignment="1">
      <alignment horizontal="right"/>
    </xf>
    <xf numFmtId="164" fontId="9" fillId="25" borderId="67" xfId="0" applyNumberFormat="1" applyFont="1" applyFill="1" applyBorder="1" applyAlignment="1">
      <alignment horizontal="right"/>
    </xf>
    <xf numFmtId="164" fontId="10" fillId="25" borderId="76" xfId="0" applyNumberFormat="1" applyFont="1" applyFill="1" applyBorder="1" applyAlignment="1">
      <alignment horizontal="right"/>
    </xf>
    <xf numFmtId="164" fontId="8" fillId="25" borderId="64" xfId="0" applyNumberFormat="1" applyFont="1" applyFill="1" applyBorder="1" applyAlignment="1">
      <alignment horizontal="right"/>
    </xf>
    <xf numFmtId="164" fontId="10" fillId="25" borderId="64" xfId="0" applyNumberFormat="1" applyFont="1" applyFill="1" applyBorder="1" applyAlignment="1">
      <alignment horizontal="right"/>
    </xf>
    <xf numFmtId="164" fontId="8" fillId="25" borderId="58" xfId="0" applyNumberFormat="1" applyFont="1" applyFill="1" applyBorder="1" applyAlignment="1">
      <alignment horizontal="right"/>
    </xf>
    <xf numFmtId="164" fontId="8" fillId="25" borderId="59" xfId="0" applyNumberFormat="1" applyFont="1" applyFill="1" applyBorder="1" applyAlignment="1">
      <alignment horizontal="right"/>
    </xf>
    <xf numFmtId="164" fontId="8" fillId="25" borderId="66" xfId="0" applyNumberFormat="1" applyFont="1" applyFill="1" applyBorder="1" applyAlignment="1">
      <alignment horizontal="right"/>
    </xf>
    <xf numFmtId="164" fontId="10" fillId="25" borderId="57" xfId="0" applyNumberFormat="1" applyFont="1" applyFill="1" applyBorder="1" applyAlignment="1">
      <alignment horizontal="right"/>
    </xf>
    <xf numFmtId="164" fontId="8" fillId="25" borderId="68" xfId="0" applyNumberFormat="1" applyFont="1" applyFill="1" applyBorder="1" applyAlignment="1">
      <alignment horizontal="right"/>
    </xf>
    <xf numFmtId="165" fontId="8" fillId="25" borderId="64" xfId="0" applyNumberFormat="1" applyFont="1" applyFill="1" applyBorder="1" applyAlignment="1">
      <alignment horizontal="right"/>
    </xf>
    <xf numFmtId="165" fontId="8" fillId="25" borderId="58" xfId="0" applyNumberFormat="1" applyFont="1" applyFill="1" applyBorder="1" applyAlignment="1">
      <alignment horizontal="right"/>
    </xf>
    <xf numFmtId="165" fontId="8" fillId="25" borderId="60" xfId="0" applyNumberFormat="1" applyFont="1" applyFill="1" applyBorder="1" applyAlignment="1">
      <alignment horizontal="right"/>
    </xf>
    <xf numFmtId="165" fontId="10" fillId="25" borderId="61" xfId="0" applyNumberFormat="1" applyFont="1" applyFill="1" applyBorder="1" applyAlignment="1">
      <alignment horizontal="right"/>
    </xf>
    <xf numFmtId="165" fontId="8" fillId="25" borderId="77" xfId="0" applyNumberFormat="1" applyFont="1" applyFill="1" applyBorder="1" applyAlignment="1">
      <alignment horizontal="right"/>
    </xf>
    <xf numFmtId="165" fontId="8" fillId="25" borderId="57" xfId="0" applyNumberFormat="1" applyFont="1" applyFill="1" applyBorder="1" applyAlignment="1">
      <alignment horizontal="right"/>
    </xf>
    <xf numFmtId="165" fontId="8" fillId="25" borderId="75" xfId="0" applyNumberFormat="1" applyFont="1" applyFill="1" applyBorder="1" applyAlignment="1">
      <alignment horizontal="right"/>
    </xf>
    <xf numFmtId="164" fontId="10" fillId="26" borderId="61" xfId="0" applyNumberFormat="1" applyFont="1" applyFill="1" applyBorder="1" applyAlignment="1">
      <alignment horizontal="right"/>
    </xf>
    <xf numFmtId="49" fontId="10" fillId="26" borderId="16" xfId="0" applyNumberFormat="1" applyFont="1" applyFill="1" applyBorder="1" applyAlignment="1">
      <alignment horizontal="center"/>
    </xf>
    <xf numFmtId="49" fontId="10" fillId="26" borderId="18" xfId="0" applyNumberFormat="1" applyFont="1" applyFill="1" applyBorder="1" applyAlignment="1">
      <alignment horizontal="center"/>
    </xf>
    <xf numFmtId="164" fontId="10" fillId="26" borderId="68" xfId="0" applyNumberFormat="1" applyFont="1" applyFill="1" applyBorder="1" applyAlignment="1">
      <alignment horizontal="right"/>
    </xf>
    <xf numFmtId="164" fontId="10" fillId="26" borderId="60" xfId="0" applyNumberFormat="1" applyFont="1" applyFill="1" applyBorder="1" applyAlignment="1">
      <alignment horizontal="right"/>
    </xf>
    <xf numFmtId="164" fontId="10" fillId="26" borderId="59" xfId="0" applyNumberFormat="1" applyFont="1" applyFill="1" applyBorder="1" applyAlignment="1">
      <alignment horizontal="right"/>
    </xf>
    <xf numFmtId="49" fontId="10" fillId="26" borderId="18" xfId="0" applyNumberFormat="1" applyFont="1" applyFill="1" applyBorder="1" applyAlignment="1">
      <alignment horizontal="center"/>
    </xf>
    <xf numFmtId="164" fontId="10" fillId="26" borderId="62" xfId="0" applyNumberFormat="1" applyFont="1" applyFill="1" applyBorder="1" applyAlignment="1">
      <alignment horizontal="right"/>
    </xf>
    <xf numFmtId="164" fontId="10" fillId="26" borderId="61" xfId="0" applyNumberFormat="1" applyFont="1" applyFill="1" applyBorder="1" applyAlignment="1">
      <alignment horizontal="right"/>
    </xf>
    <xf numFmtId="164" fontId="10" fillId="25" borderId="53" xfId="0" applyNumberFormat="1" applyFont="1" applyFill="1" applyBorder="1" applyAlignment="1">
      <alignment horizontal="right"/>
    </xf>
    <xf numFmtId="49" fontId="10" fillId="26" borderId="13" xfId="0" applyNumberFormat="1" applyFont="1" applyFill="1" applyBorder="1" applyAlignment="1">
      <alignment horizontal="center"/>
    </xf>
    <xf numFmtId="49" fontId="7" fillId="26" borderId="13" xfId="0" applyNumberFormat="1" applyFont="1" applyFill="1" applyBorder="1" applyAlignment="1">
      <alignment horizontal="center"/>
    </xf>
    <xf numFmtId="164" fontId="10" fillId="26" borderId="53" xfId="0" applyNumberFormat="1" applyFont="1" applyFill="1" applyBorder="1" applyAlignment="1">
      <alignment horizontal="right"/>
    </xf>
    <xf numFmtId="164" fontId="10" fillId="26" borderId="62" xfId="0" applyNumberFormat="1" applyFont="1" applyFill="1" applyBorder="1" applyAlignment="1">
      <alignment horizontal="right"/>
    </xf>
    <xf numFmtId="164" fontId="8" fillId="26" borderId="78" xfId="0" applyNumberFormat="1" applyFont="1" applyFill="1" applyBorder="1" applyAlignment="1">
      <alignment horizontal="right"/>
    </xf>
    <xf numFmtId="164" fontId="10" fillId="26" borderId="57" xfId="0" applyNumberFormat="1" applyFont="1" applyFill="1" applyBorder="1" applyAlignment="1">
      <alignment horizontal="right"/>
    </xf>
    <xf numFmtId="49" fontId="10" fillId="26" borderId="16" xfId="0" applyNumberFormat="1" applyFont="1" applyFill="1" applyBorder="1" applyAlignment="1">
      <alignment horizontal="center"/>
    </xf>
    <xf numFmtId="49" fontId="10" fillId="26" borderId="18" xfId="0" applyNumberFormat="1" applyFont="1" applyFill="1" applyBorder="1" applyAlignment="1">
      <alignment horizontal="center"/>
    </xf>
    <xf numFmtId="164" fontId="10" fillId="26" borderId="53" xfId="0" applyNumberFormat="1" applyFont="1" applyFill="1" applyBorder="1" applyAlignment="1">
      <alignment horizontal="right"/>
    </xf>
    <xf numFmtId="165" fontId="10" fillId="26" borderId="6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10" fillId="0" borderId="60" xfId="0" applyNumberFormat="1" applyFont="1" applyFill="1" applyBorder="1" applyAlignment="1">
      <alignment horizontal="right"/>
    </xf>
    <xf numFmtId="164" fontId="8" fillId="0" borderId="58" xfId="0" applyNumberFormat="1" applyFont="1" applyFill="1" applyBorder="1" applyAlignment="1">
      <alignment horizontal="right"/>
    </xf>
    <xf numFmtId="164" fontId="8" fillId="0" borderId="57" xfId="0" applyNumberFormat="1" applyFont="1" applyFill="1" applyBorder="1" applyAlignment="1">
      <alignment horizontal="right"/>
    </xf>
    <xf numFmtId="164" fontId="10" fillId="0" borderId="61" xfId="0" applyNumberFormat="1" applyFont="1" applyFill="1" applyBorder="1" applyAlignment="1">
      <alignment horizontal="right"/>
    </xf>
    <xf numFmtId="164" fontId="8" fillId="0" borderId="65" xfId="0" applyNumberFormat="1" applyFont="1" applyFill="1" applyBorder="1" applyAlignment="1">
      <alignment horizontal="right"/>
    </xf>
    <xf numFmtId="164" fontId="8" fillId="0" borderId="60" xfId="0" applyNumberFormat="1" applyFont="1" applyFill="1" applyBorder="1" applyAlignment="1">
      <alignment horizontal="right"/>
    </xf>
    <xf numFmtId="164" fontId="10" fillId="0" borderId="68" xfId="0" applyNumberFormat="1" applyFont="1" applyFill="1" applyBorder="1" applyAlignment="1">
      <alignment horizontal="right"/>
    </xf>
    <xf numFmtId="164" fontId="10" fillId="0" borderId="59" xfId="0" applyNumberFormat="1" applyFont="1" applyFill="1" applyBorder="1" applyAlignment="1">
      <alignment horizontal="right"/>
    </xf>
    <xf numFmtId="164" fontId="10" fillId="0" borderId="61" xfId="0" applyNumberFormat="1" applyFont="1" applyFill="1" applyBorder="1" applyAlignment="1">
      <alignment horizontal="right"/>
    </xf>
    <xf numFmtId="164" fontId="10" fillId="0" borderId="62" xfId="0" applyNumberFormat="1" applyFont="1" applyFill="1" applyBorder="1" applyAlignment="1">
      <alignment horizontal="right"/>
    </xf>
    <xf numFmtId="164" fontId="8" fillId="0" borderId="53" xfId="0" applyNumberFormat="1" applyFont="1" applyFill="1" applyBorder="1" applyAlignment="1">
      <alignment horizontal="right"/>
    </xf>
    <xf numFmtId="164" fontId="8" fillId="0" borderId="67" xfId="0" applyNumberFormat="1" applyFont="1" applyFill="1" applyBorder="1" applyAlignment="1">
      <alignment horizontal="right"/>
    </xf>
    <xf numFmtId="164" fontId="8" fillId="0" borderId="74" xfId="0" applyNumberFormat="1" applyFont="1" applyFill="1" applyBorder="1" applyAlignment="1">
      <alignment horizontal="right"/>
    </xf>
    <xf numFmtId="164" fontId="8" fillId="0" borderId="73" xfId="0" applyNumberFormat="1" applyFont="1" applyFill="1" applyBorder="1" applyAlignment="1">
      <alignment horizontal="right"/>
    </xf>
    <xf numFmtId="164" fontId="10" fillId="0" borderId="71" xfId="0" applyNumberFormat="1" applyFont="1" applyFill="1" applyBorder="1" applyAlignment="1">
      <alignment horizontal="right"/>
    </xf>
    <xf numFmtId="164" fontId="9" fillId="0" borderId="64" xfId="0" applyNumberFormat="1" applyFont="1" applyFill="1" applyBorder="1" applyAlignment="1">
      <alignment horizontal="right"/>
    </xf>
    <xf numFmtId="164" fontId="9" fillId="0" borderId="67" xfId="0" applyNumberFormat="1" applyFont="1" applyFill="1" applyBorder="1" applyAlignment="1">
      <alignment horizontal="right"/>
    </xf>
    <xf numFmtId="164" fontId="10" fillId="0" borderId="62" xfId="0" applyNumberFormat="1" applyFont="1" applyFill="1" applyBorder="1" applyAlignment="1">
      <alignment horizontal="right"/>
    </xf>
    <xf numFmtId="164" fontId="10" fillId="0" borderId="53" xfId="0" applyNumberFormat="1" applyFont="1" applyFill="1" applyBorder="1" applyAlignment="1">
      <alignment horizontal="right"/>
    </xf>
    <xf numFmtId="0" fontId="9" fillId="0" borderId="13" xfId="0" applyNumberFormat="1" applyFont="1" applyFill="1" applyBorder="1" applyAlignment="1">
      <alignment horizontal="center"/>
    </xf>
    <xf numFmtId="164" fontId="8" fillId="0" borderId="64" xfId="0" applyNumberFormat="1" applyFont="1" applyFill="1" applyBorder="1" applyAlignment="1">
      <alignment horizontal="right"/>
    </xf>
    <xf numFmtId="164" fontId="10" fillId="0" borderId="64" xfId="0" applyNumberFormat="1" applyFont="1" applyFill="1" applyBorder="1" applyAlignment="1">
      <alignment horizontal="right"/>
    </xf>
    <xf numFmtId="164" fontId="8" fillId="0" borderId="58" xfId="0" applyNumberFormat="1" applyFont="1" applyFill="1" applyBorder="1" applyAlignment="1">
      <alignment horizontal="right"/>
    </xf>
    <xf numFmtId="164" fontId="10" fillId="0" borderId="66" xfId="0" applyNumberFormat="1" applyFont="1" applyFill="1" applyBorder="1" applyAlignment="1">
      <alignment horizontal="right"/>
    </xf>
    <xf numFmtId="164" fontId="8" fillId="0" borderId="57" xfId="0" applyNumberFormat="1" applyFont="1" applyFill="1" applyBorder="1" applyAlignment="1">
      <alignment horizontal="right"/>
    </xf>
    <xf numFmtId="164" fontId="8" fillId="0" borderId="60" xfId="0" applyNumberFormat="1" applyFont="1" applyFill="1" applyBorder="1" applyAlignment="1">
      <alignment horizontal="right"/>
    </xf>
    <xf numFmtId="49" fontId="10" fillId="0" borderId="16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164" fontId="8" fillId="0" borderId="66" xfId="0" applyNumberFormat="1" applyFont="1" applyFill="1" applyBorder="1" applyAlignment="1">
      <alignment horizontal="right"/>
    </xf>
    <xf numFmtId="164" fontId="10" fillId="0" borderId="59" xfId="0" applyNumberFormat="1" applyFont="1" applyFill="1" applyBorder="1" applyAlignment="1">
      <alignment horizontal="right"/>
    </xf>
    <xf numFmtId="164" fontId="10" fillId="0" borderId="57" xfId="0" applyNumberFormat="1" applyFont="1" applyFill="1" applyBorder="1" applyAlignment="1">
      <alignment horizontal="right"/>
    </xf>
    <xf numFmtId="164" fontId="8" fillId="0" borderId="68" xfId="0" applyNumberFormat="1" applyFont="1" applyFill="1" applyBorder="1" applyAlignment="1">
      <alignment horizontal="right"/>
    </xf>
    <xf numFmtId="164" fontId="10" fillId="0" borderId="60" xfId="0" applyNumberFormat="1" applyFont="1" applyFill="1" applyBorder="1" applyAlignment="1">
      <alignment horizontal="right"/>
    </xf>
    <xf numFmtId="164" fontId="8" fillId="0" borderId="68" xfId="0" applyNumberFormat="1" applyFont="1" applyFill="1" applyBorder="1" applyAlignment="1">
      <alignment horizontal="right"/>
    </xf>
    <xf numFmtId="164" fontId="10" fillId="0" borderId="53" xfId="0" applyNumberFormat="1" applyFont="1" applyFill="1" applyBorder="1" applyAlignment="1">
      <alignment horizontal="right"/>
    </xf>
    <xf numFmtId="165" fontId="8" fillId="0" borderId="64" xfId="0" applyNumberFormat="1" applyFont="1" applyFill="1" applyBorder="1" applyAlignment="1">
      <alignment horizontal="right"/>
    </xf>
    <xf numFmtId="49" fontId="10" fillId="0" borderId="18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165" fontId="10" fillId="0" borderId="61" xfId="0" applyNumberFormat="1" applyFont="1" applyFill="1" applyBorder="1" applyAlignment="1">
      <alignment horizontal="right"/>
    </xf>
    <xf numFmtId="165" fontId="8" fillId="0" borderId="75" xfId="0" applyNumberFormat="1" applyFont="1" applyFill="1" applyBorder="1" applyAlignment="1">
      <alignment horizontal="right"/>
    </xf>
    <xf numFmtId="164" fontId="8" fillId="0" borderId="78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3"/>
  <sheetViews>
    <sheetView showGridLines="0" view="pageBreakPreview" zoomScale="75" zoomScaleSheetLayoutView="75" workbookViewId="0" topLeftCell="A1">
      <selection activeCell="A11" sqref="A11:F11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spans="1:6" ht="15.75" customHeight="1">
      <c r="A1" s="220" t="s">
        <v>174</v>
      </c>
      <c r="B1" s="220"/>
      <c r="C1" s="220"/>
      <c r="D1" s="220"/>
      <c r="E1" s="220"/>
      <c r="F1" s="220"/>
    </row>
    <row r="2" spans="1:6" ht="15.75">
      <c r="A2" s="223" t="s">
        <v>236</v>
      </c>
      <c r="B2" s="223"/>
      <c r="C2" s="223"/>
      <c r="D2" s="223"/>
      <c r="E2" s="223"/>
      <c r="F2" s="223"/>
    </row>
    <row r="3" spans="1:6" ht="15.75">
      <c r="A3" s="223" t="s">
        <v>0</v>
      </c>
      <c r="B3" s="223"/>
      <c r="C3" s="223"/>
      <c r="D3" s="223"/>
      <c r="E3" s="223"/>
      <c r="F3" s="223"/>
    </row>
    <row r="4" spans="1:6" ht="15.75">
      <c r="A4" s="223" t="s">
        <v>294</v>
      </c>
      <c r="B4" s="223"/>
      <c r="C4" s="223"/>
      <c r="D4" s="223"/>
      <c r="E4" s="223"/>
      <c r="F4" s="223"/>
    </row>
    <row r="5" spans="1:6" ht="15.75">
      <c r="A5" s="220" t="s">
        <v>296</v>
      </c>
      <c r="B5" s="220"/>
      <c r="C5" s="220"/>
      <c r="D5" s="220"/>
      <c r="E5" s="220"/>
      <c r="F5" s="220"/>
    </row>
    <row r="6" spans="4:6" ht="15.75">
      <c r="D6" s="220" t="s">
        <v>264</v>
      </c>
      <c r="E6" s="220"/>
      <c r="F6" s="220"/>
    </row>
    <row r="7" spans="3:6" ht="15.75" customHeight="1">
      <c r="C7" s="223" t="s">
        <v>297</v>
      </c>
      <c r="D7" s="223"/>
      <c r="E7" s="223"/>
      <c r="F7" s="223"/>
    </row>
    <row r="8" spans="4:6" ht="15.75">
      <c r="D8" s="220" t="s">
        <v>341</v>
      </c>
      <c r="E8" s="220"/>
      <c r="F8" s="220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6" ht="22.5" customHeight="1">
      <c r="A11" s="221" t="s">
        <v>1</v>
      </c>
      <c r="B11" s="221"/>
      <c r="C11" s="221"/>
      <c r="D11" s="221"/>
      <c r="E11" s="221"/>
      <c r="F11" s="221"/>
    </row>
    <row r="12" spans="1:6" ht="19.5" customHeight="1">
      <c r="A12" s="222" t="s">
        <v>2</v>
      </c>
      <c r="B12" s="222"/>
      <c r="C12" s="222"/>
      <c r="D12" s="222"/>
      <c r="E12" s="222"/>
      <c r="F12" s="222"/>
    </row>
    <row r="13" spans="1:6" ht="20.25" customHeight="1">
      <c r="A13" s="222" t="s">
        <v>291</v>
      </c>
      <c r="B13" s="222"/>
      <c r="C13" s="222"/>
      <c r="D13" s="222"/>
      <c r="E13" s="222"/>
      <c r="F13" s="222"/>
    </row>
    <row r="14" ht="13.5" customHeight="1" thickBot="1"/>
    <row r="15" spans="1:6" ht="43.5" customHeight="1" thickBot="1" thickTop="1">
      <c r="A15" s="5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74" t="s">
        <v>8</v>
      </c>
    </row>
    <row r="16" spans="1:6" ht="17.25" customHeight="1" thickTop="1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148">
        <v>6</v>
      </c>
    </row>
    <row r="17" spans="1:6" ht="15.75">
      <c r="A17" s="53" t="s">
        <v>9</v>
      </c>
      <c r="B17" s="4" t="s">
        <v>10</v>
      </c>
      <c r="C17" s="4"/>
      <c r="D17" s="4" t="s">
        <v>11</v>
      </c>
      <c r="E17" s="4" t="s">
        <v>11</v>
      </c>
      <c r="F17" s="149">
        <f>F18+F28+F50+F54+F45</f>
        <v>15842.999999999998</v>
      </c>
    </row>
    <row r="18" spans="1:6" ht="45.75">
      <c r="A18" s="54" t="s">
        <v>12</v>
      </c>
      <c r="B18" s="5" t="s">
        <v>10</v>
      </c>
      <c r="C18" s="6" t="s">
        <v>13</v>
      </c>
      <c r="D18" s="4"/>
      <c r="E18" s="4"/>
      <c r="F18" s="149">
        <f>F19+F24</f>
        <v>1648.4</v>
      </c>
    </row>
    <row r="19" spans="1:6" ht="45.75">
      <c r="A19" s="54" t="s">
        <v>14</v>
      </c>
      <c r="B19" s="7" t="s">
        <v>10</v>
      </c>
      <c r="C19" s="8" t="s">
        <v>13</v>
      </c>
      <c r="D19" s="8" t="s">
        <v>15</v>
      </c>
      <c r="E19" s="9"/>
      <c r="F19" s="150">
        <f>F20+F22</f>
        <v>1547.9</v>
      </c>
    </row>
    <row r="20" spans="1:6" ht="15.75">
      <c r="A20" s="54" t="s">
        <v>16</v>
      </c>
      <c r="B20" s="10" t="s">
        <v>10</v>
      </c>
      <c r="C20" s="6" t="s">
        <v>13</v>
      </c>
      <c r="D20" s="6" t="s">
        <v>17</v>
      </c>
      <c r="E20" s="11"/>
      <c r="F20" s="149">
        <f>F21</f>
        <v>558.5</v>
      </c>
    </row>
    <row r="21" spans="1:6" ht="15">
      <c r="A21" s="55" t="s">
        <v>18</v>
      </c>
      <c r="B21" s="12" t="s">
        <v>10</v>
      </c>
      <c r="C21" s="12" t="s">
        <v>13</v>
      </c>
      <c r="D21" s="12" t="s">
        <v>17</v>
      </c>
      <c r="E21" s="12" t="s">
        <v>19</v>
      </c>
      <c r="F21" s="151">
        <v>558.5</v>
      </c>
    </row>
    <row r="22" spans="1:6" ht="30.75">
      <c r="A22" s="56" t="s">
        <v>20</v>
      </c>
      <c r="B22" s="10" t="s">
        <v>10</v>
      </c>
      <c r="C22" s="13" t="s">
        <v>13</v>
      </c>
      <c r="D22" s="13" t="s">
        <v>21</v>
      </c>
      <c r="E22" s="11"/>
      <c r="F22" s="152">
        <f>F23</f>
        <v>989.4000000000001</v>
      </c>
    </row>
    <row r="23" spans="1:6" ht="15">
      <c r="A23" s="57" t="s">
        <v>18</v>
      </c>
      <c r="B23" s="14" t="s">
        <v>10</v>
      </c>
      <c r="C23" s="14" t="s">
        <v>13</v>
      </c>
      <c r="D23" s="14" t="s">
        <v>21</v>
      </c>
      <c r="E23" s="14" t="s">
        <v>19</v>
      </c>
      <c r="F23" s="153">
        <f>829.2+100.2+60</f>
        <v>989.4000000000001</v>
      </c>
    </row>
    <row r="24" spans="1:6" ht="15.75">
      <c r="A24" s="56" t="s">
        <v>158</v>
      </c>
      <c r="B24" s="49" t="s">
        <v>10</v>
      </c>
      <c r="C24" s="114" t="s">
        <v>13</v>
      </c>
      <c r="D24" s="23" t="s">
        <v>161</v>
      </c>
      <c r="E24" s="42"/>
      <c r="F24" s="150">
        <f>F25</f>
        <v>100.5</v>
      </c>
    </row>
    <row r="25" spans="1:6" ht="60.75">
      <c r="A25" s="58" t="s">
        <v>163</v>
      </c>
      <c r="B25" s="51" t="s">
        <v>10</v>
      </c>
      <c r="C25" s="50" t="s">
        <v>13</v>
      </c>
      <c r="D25" s="34" t="s">
        <v>162</v>
      </c>
      <c r="E25" s="33"/>
      <c r="F25" s="150">
        <f>F26</f>
        <v>100.5</v>
      </c>
    </row>
    <row r="26" spans="1:6" ht="76.5" customHeight="1">
      <c r="A26" s="73" t="s">
        <v>289</v>
      </c>
      <c r="B26" s="115" t="s">
        <v>10</v>
      </c>
      <c r="C26" s="115" t="s">
        <v>13</v>
      </c>
      <c r="D26" s="115" t="s">
        <v>290</v>
      </c>
      <c r="E26" s="115"/>
      <c r="F26" s="154">
        <f>F27</f>
        <v>100.5</v>
      </c>
    </row>
    <row r="27" spans="1:6" ht="15">
      <c r="A27" s="85" t="s">
        <v>265</v>
      </c>
      <c r="B27" s="103" t="s">
        <v>10</v>
      </c>
      <c r="C27" s="103" t="s">
        <v>13</v>
      </c>
      <c r="D27" s="122" t="s">
        <v>290</v>
      </c>
      <c r="E27" s="103" t="s">
        <v>284</v>
      </c>
      <c r="F27" s="155">
        <v>100.5</v>
      </c>
    </row>
    <row r="28" spans="1:6" ht="45.75">
      <c r="A28" s="54" t="s">
        <v>22</v>
      </c>
      <c r="B28" s="5" t="s">
        <v>10</v>
      </c>
      <c r="C28" s="6" t="s">
        <v>23</v>
      </c>
      <c r="D28" s="4" t="s">
        <v>11</v>
      </c>
      <c r="E28" s="4" t="s">
        <v>11</v>
      </c>
      <c r="F28" s="149">
        <f>F29+F36</f>
        <v>10533.9</v>
      </c>
    </row>
    <row r="29" spans="1:6" ht="45.75">
      <c r="A29" s="58" t="s">
        <v>14</v>
      </c>
      <c r="B29" s="7" t="s">
        <v>10</v>
      </c>
      <c r="C29" s="8" t="s">
        <v>23</v>
      </c>
      <c r="D29" s="8" t="s">
        <v>15</v>
      </c>
      <c r="E29" s="9" t="s">
        <v>11</v>
      </c>
      <c r="F29" s="150">
        <f>F34+F30</f>
        <v>10379.5</v>
      </c>
    </row>
    <row r="30" spans="1:6" ht="15.75">
      <c r="A30" s="54" t="s">
        <v>16</v>
      </c>
      <c r="B30" s="10" t="s">
        <v>10</v>
      </c>
      <c r="C30" s="6" t="s">
        <v>23</v>
      </c>
      <c r="D30" s="6" t="s">
        <v>17</v>
      </c>
      <c r="E30" s="11"/>
      <c r="F30" s="149">
        <f>F32+F31+F33</f>
        <v>9072.9</v>
      </c>
    </row>
    <row r="31" spans="1:6" ht="15">
      <c r="A31" s="59" t="s">
        <v>18</v>
      </c>
      <c r="B31" s="12" t="s">
        <v>10</v>
      </c>
      <c r="C31" s="12" t="s">
        <v>23</v>
      </c>
      <c r="D31" s="12" t="s">
        <v>17</v>
      </c>
      <c r="E31" s="12" t="s">
        <v>19</v>
      </c>
      <c r="F31" s="156">
        <v>2533</v>
      </c>
    </row>
    <row r="32" spans="1:6" ht="13.5" customHeight="1">
      <c r="A32" s="57" t="s">
        <v>18</v>
      </c>
      <c r="B32" s="14" t="s">
        <v>10</v>
      </c>
      <c r="C32" s="14" t="s">
        <v>23</v>
      </c>
      <c r="D32" s="14" t="s">
        <v>175</v>
      </c>
      <c r="E32" s="14" t="s">
        <v>19</v>
      </c>
      <c r="F32" s="151">
        <f>6599.9-60</f>
        <v>6539.9</v>
      </c>
    </row>
    <row r="33" spans="1:6" ht="0.75" customHeight="1" hidden="1">
      <c r="A33" s="60" t="s">
        <v>18</v>
      </c>
      <c r="B33" s="26" t="s">
        <v>10</v>
      </c>
      <c r="C33" s="26" t="s">
        <v>23</v>
      </c>
      <c r="D33" s="26" t="s">
        <v>176</v>
      </c>
      <c r="E33" s="26" t="s">
        <v>19</v>
      </c>
      <c r="F33" s="153"/>
    </row>
    <row r="34" spans="1:6" ht="30.75">
      <c r="A34" s="54" t="s">
        <v>24</v>
      </c>
      <c r="B34" s="10" t="s">
        <v>10</v>
      </c>
      <c r="C34" s="6" t="s">
        <v>23</v>
      </c>
      <c r="D34" s="6" t="s">
        <v>25</v>
      </c>
      <c r="E34" s="11"/>
      <c r="F34" s="149">
        <f>F35</f>
        <v>1306.6</v>
      </c>
    </row>
    <row r="35" spans="1:6" ht="15">
      <c r="A35" s="45" t="s">
        <v>18</v>
      </c>
      <c r="B35" s="14" t="s">
        <v>10</v>
      </c>
      <c r="C35" s="14" t="s">
        <v>23</v>
      </c>
      <c r="D35" s="14" t="s">
        <v>25</v>
      </c>
      <c r="E35" s="14" t="s">
        <v>19</v>
      </c>
      <c r="F35" s="153">
        <v>1306.6</v>
      </c>
    </row>
    <row r="36" spans="1:6" ht="15.75">
      <c r="A36" s="56" t="s">
        <v>158</v>
      </c>
      <c r="B36" s="49" t="s">
        <v>10</v>
      </c>
      <c r="C36" s="114" t="s">
        <v>23</v>
      </c>
      <c r="D36" s="23" t="s">
        <v>161</v>
      </c>
      <c r="E36" s="42"/>
      <c r="F36" s="150">
        <f>F40+F37</f>
        <v>154.39999999999998</v>
      </c>
    </row>
    <row r="37" spans="1:6" ht="60.75">
      <c r="A37" s="58" t="s">
        <v>298</v>
      </c>
      <c r="B37" s="51" t="s">
        <v>10</v>
      </c>
      <c r="C37" s="50" t="s">
        <v>23</v>
      </c>
      <c r="D37" s="34" t="s">
        <v>300</v>
      </c>
      <c r="E37" s="33"/>
      <c r="F37" s="150">
        <f>F38</f>
        <v>10</v>
      </c>
    </row>
    <row r="38" spans="1:6" ht="45">
      <c r="A38" s="73" t="s">
        <v>299</v>
      </c>
      <c r="B38" s="115" t="s">
        <v>10</v>
      </c>
      <c r="C38" s="115" t="s">
        <v>23</v>
      </c>
      <c r="D38" s="115" t="s">
        <v>301</v>
      </c>
      <c r="E38" s="115"/>
      <c r="F38" s="154">
        <f>F39</f>
        <v>10</v>
      </c>
    </row>
    <row r="39" spans="1:6" ht="15">
      <c r="A39" s="85" t="s">
        <v>18</v>
      </c>
      <c r="B39" s="103" t="s">
        <v>10</v>
      </c>
      <c r="C39" s="103" t="s">
        <v>23</v>
      </c>
      <c r="D39" s="122" t="s">
        <v>301</v>
      </c>
      <c r="E39" s="103" t="s">
        <v>19</v>
      </c>
      <c r="F39" s="155">
        <v>10</v>
      </c>
    </row>
    <row r="40" spans="1:6" ht="60.75">
      <c r="A40" s="58" t="s">
        <v>163</v>
      </c>
      <c r="B40" s="51" t="s">
        <v>10</v>
      </c>
      <c r="C40" s="50" t="s">
        <v>23</v>
      </c>
      <c r="D40" s="34" t="s">
        <v>162</v>
      </c>
      <c r="E40" s="33"/>
      <c r="F40" s="150">
        <f>F41+F43</f>
        <v>144.39999999999998</v>
      </c>
    </row>
    <row r="41" spans="1:6" ht="45">
      <c r="A41" s="73" t="s">
        <v>261</v>
      </c>
      <c r="B41" s="115" t="s">
        <v>10</v>
      </c>
      <c r="C41" s="115" t="s">
        <v>23</v>
      </c>
      <c r="D41" s="115" t="s">
        <v>245</v>
      </c>
      <c r="E41" s="115"/>
      <c r="F41" s="154">
        <f>F42</f>
        <v>100.1</v>
      </c>
    </row>
    <row r="42" spans="1:6" ht="15">
      <c r="A42" s="85" t="s">
        <v>265</v>
      </c>
      <c r="B42" s="103" t="s">
        <v>10</v>
      </c>
      <c r="C42" s="103" t="s">
        <v>23</v>
      </c>
      <c r="D42" s="122" t="s">
        <v>245</v>
      </c>
      <c r="E42" s="103" t="s">
        <v>284</v>
      </c>
      <c r="F42" s="155">
        <v>100.1</v>
      </c>
    </row>
    <row r="43" spans="1:6" ht="45">
      <c r="A43" s="119" t="s">
        <v>262</v>
      </c>
      <c r="B43" s="114" t="s">
        <v>10</v>
      </c>
      <c r="C43" s="114" t="s">
        <v>23</v>
      </c>
      <c r="D43" s="114" t="s">
        <v>215</v>
      </c>
      <c r="E43" s="114"/>
      <c r="F43" s="157">
        <f>F44</f>
        <v>44.3</v>
      </c>
    </row>
    <row r="44" spans="1:6" ht="15">
      <c r="A44" s="118" t="s">
        <v>265</v>
      </c>
      <c r="B44" s="98" t="s">
        <v>10</v>
      </c>
      <c r="C44" s="98" t="s">
        <v>23</v>
      </c>
      <c r="D44" s="117" t="s">
        <v>215</v>
      </c>
      <c r="E44" s="98" t="s">
        <v>284</v>
      </c>
      <c r="F44" s="158">
        <v>44.3</v>
      </c>
    </row>
    <row r="45" spans="1:6" ht="21.75" customHeight="1">
      <c r="A45" s="58" t="s">
        <v>260</v>
      </c>
      <c r="B45" s="50" t="s">
        <v>10</v>
      </c>
      <c r="C45" s="50" t="s">
        <v>259</v>
      </c>
      <c r="D45" s="50"/>
      <c r="E45" s="51"/>
      <c r="F45" s="159">
        <f>F46</f>
        <v>164.1</v>
      </c>
    </row>
    <row r="46" spans="1:6" ht="15.75">
      <c r="A46" s="56" t="s">
        <v>158</v>
      </c>
      <c r="B46" s="49" t="s">
        <v>10</v>
      </c>
      <c r="C46" s="114" t="s">
        <v>259</v>
      </c>
      <c r="D46" s="23" t="s">
        <v>161</v>
      </c>
      <c r="E46" s="42"/>
      <c r="F46" s="150">
        <f>F47</f>
        <v>164.1</v>
      </c>
    </row>
    <row r="47" spans="1:6" ht="60.75">
      <c r="A47" s="58" t="s">
        <v>163</v>
      </c>
      <c r="B47" s="51" t="s">
        <v>10</v>
      </c>
      <c r="C47" s="50" t="s">
        <v>259</v>
      </c>
      <c r="D47" s="34" t="s">
        <v>162</v>
      </c>
      <c r="E47" s="33"/>
      <c r="F47" s="150">
        <f>F48</f>
        <v>164.1</v>
      </c>
    </row>
    <row r="48" spans="1:6" ht="60">
      <c r="A48" s="73" t="s">
        <v>263</v>
      </c>
      <c r="B48" s="115" t="s">
        <v>10</v>
      </c>
      <c r="C48" s="115" t="s">
        <v>259</v>
      </c>
      <c r="D48" s="115" t="s">
        <v>164</v>
      </c>
      <c r="E48" s="115"/>
      <c r="F48" s="154">
        <f>F49</f>
        <v>164.1</v>
      </c>
    </row>
    <row r="49" spans="1:6" ht="15">
      <c r="A49" s="118" t="s">
        <v>265</v>
      </c>
      <c r="B49" s="98" t="s">
        <v>247</v>
      </c>
      <c r="C49" s="98" t="s">
        <v>259</v>
      </c>
      <c r="D49" s="102" t="s">
        <v>164</v>
      </c>
      <c r="E49" s="98" t="s">
        <v>284</v>
      </c>
      <c r="F49" s="158">
        <v>164.1</v>
      </c>
    </row>
    <row r="50" spans="1:6" ht="15.75">
      <c r="A50" s="58" t="s">
        <v>33</v>
      </c>
      <c r="B50" s="5" t="s">
        <v>10</v>
      </c>
      <c r="C50" s="6" t="s">
        <v>27</v>
      </c>
      <c r="D50" s="4" t="s">
        <v>11</v>
      </c>
      <c r="E50" s="4" t="s">
        <v>11</v>
      </c>
      <c r="F50" s="149">
        <f>F51</f>
        <v>135.5</v>
      </c>
    </row>
    <row r="51" spans="1:6" ht="15.75">
      <c r="A51" s="58" t="s">
        <v>33</v>
      </c>
      <c r="B51" s="7" t="s">
        <v>10</v>
      </c>
      <c r="C51" s="8" t="s">
        <v>27</v>
      </c>
      <c r="D51" s="8" t="s">
        <v>34</v>
      </c>
      <c r="E51" s="9" t="s">
        <v>11</v>
      </c>
      <c r="F51" s="150">
        <f>F52</f>
        <v>135.5</v>
      </c>
    </row>
    <row r="52" spans="1:6" ht="15.75">
      <c r="A52" s="56" t="s">
        <v>35</v>
      </c>
      <c r="B52" s="10" t="s">
        <v>10</v>
      </c>
      <c r="C52" s="13" t="s">
        <v>27</v>
      </c>
      <c r="D52" s="13" t="s">
        <v>36</v>
      </c>
      <c r="E52" s="11"/>
      <c r="F52" s="152">
        <f>F53</f>
        <v>135.5</v>
      </c>
    </row>
    <row r="53" spans="1:6" ht="15">
      <c r="A53" s="59" t="s">
        <v>288</v>
      </c>
      <c r="B53" s="12" t="s">
        <v>10</v>
      </c>
      <c r="C53" s="12" t="s">
        <v>27</v>
      </c>
      <c r="D53" s="12" t="s">
        <v>36</v>
      </c>
      <c r="E53" s="11" t="s">
        <v>283</v>
      </c>
      <c r="F53" s="204">
        <f>145.5-10</f>
        <v>135.5</v>
      </c>
    </row>
    <row r="54" spans="1:6" ht="15.75">
      <c r="A54" s="58" t="s">
        <v>37</v>
      </c>
      <c r="B54" s="7" t="s">
        <v>10</v>
      </c>
      <c r="C54" s="8" t="s">
        <v>258</v>
      </c>
      <c r="D54" s="9" t="s">
        <v>11</v>
      </c>
      <c r="E54" s="9" t="s">
        <v>11</v>
      </c>
      <c r="F54" s="150">
        <f>F55+F59+F84</f>
        <v>3361.0999999999995</v>
      </c>
    </row>
    <row r="55" spans="1:6" ht="45.75">
      <c r="A55" s="58" t="s">
        <v>39</v>
      </c>
      <c r="B55" s="7" t="s">
        <v>10</v>
      </c>
      <c r="C55" s="8" t="s">
        <v>258</v>
      </c>
      <c r="D55" s="8" t="s">
        <v>40</v>
      </c>
      <c r="E55" s="18"/>
      <c r="F55" s="150">
        <f>F56</f>
        <v>361.4</v>
      </c>
    </row>
    <row r="56" spans="1:6" ht="45.75">
      <c r="A56" s="58" t="s">
        <v>41</v>
      </c>
      <c r="B56" s="7" t="s">
        <v>10</v>
      </c>
      <c r="C56" s="8" t="s">
        <v>258</v>
      </c>
      <c r="D56" s="8" t="s">
        <v>42</v>
      </c>
      <c r="E56" s="33"/>
      <c r="F56" s="150">
        <f>F57</f>
        <v>361.4</v>
      </c>
    </row>
    <row r="57" spans="1:6" ht="45.75">
      <c r="A57" s="54" t="s">
        <v>273</v>
      </c>
      <c r="B57" s="5" t="s">
        <v>10</v>
      </c>
      <c r="C57" s="6" t="s">
        <v>258</v>
      </c>
      <c r="D57" s="6" t="s">
        <v>246</v>
      </c>
      <c r="E57" s="19"/>
      <c r="F57" s="149">
        <f>F58</f>
        <v>361.4</v>
      </c>
    </row>
    <row r="58" spans="1:6" ht="15">
      <c r="A58" s="57" t="s">
        <v>18</v>
      </c>
      <c r="B58" s="14" t="s">
        <v>10</v>
      </c>
      <c r="C58" s="14" t="s">
        <v>258</v>
      </c>
      <c r="D58" s="14" t="s">
        <v>246</v>
      </c>
      <c r="E58" s="14" t="s">
        <v>19</v>
      </c>
      <c r="F58" s="200">
        <f>271.4+90</f>
        <v>361.4</v>
      </c>
    </row>
    <row r="59" spans="1:6" ht="30.75">
      <c r="A59" s="58" t="s">
        <v>43</v>
      </c>
      <c r="B59" s="7" t="s">
        <v>10</v>
      </c>
      <c r="C59" s="8" t="s">
        <v>258</v>
      </c>
      <c r="D59" s="8" t="s">
        <v>44</v>
      </c>
      <c r="E59" s="9"/>
      <c r="F59" s="150">
        <f>F60</f>
        <v>2771.9999999999995</v>
      </c>
    </row>
    <row r="60" spans="1:6" ht="15.75">
      <c r="A60" s="61" t="s">
        <v>45</v>
      </c>
      <c r="B60" s="7" t="s">
        <v>10</v>
      </c>
      <c r="C60" s="8" t="s">
        <v>258</v>
      </c>
      <c r="D60" s="8" t="s">
        <v>46</v>
      </c>
      <c r="E60" s="20"/>
      <c r="F60" s="150">
        <f>F61+F69+F71+F73+F67+F75+F77+F65+F63</f>
        <v>2771.9999999999995</v>
      </c>
    </row>
    <row r="61" spans="1:6" ht="46.5" customHeight="1">
      <c r="A61" s="56" t="s">
        <v>212</v>
      </c>
      <c r="B61" s="21" t="s">
        <v>10</v>
      </c>
      <c r="C61" s="13" t="s">
        <v>258</v>
      </c>
      <c r="D61" s="13" t="s">
        <v>47</v>
      </c>
      <c r="E61" s="4"/>
      <c r="F61" s="161">
        <f>F62</f>
        <v>444.3</v>
      </c>
    </row>
    <row r="62" spans="1:6" ht="15">
      <c r="A62" s="60" t="s">
        <v>18</v>
      </c>
      <c r="B62" s="14" t="s">
        <v>10</v>
      </c>
      <c r="C62" s="17" t="s">
        <v>258</v>
      </c>
      <c r="D62" s="17" t="s">
        <v>47</v>
      </c>
      <c r="E62" s="17" t="s">
        <v>19</v>
      </c>
      <c r="F62" s="200">
        <f>334.3+10+100</f>
        <v>444.3</v>
      </c>
    </row>
    <row r="63" spans="1:6" ht="30.75">
      <c r="A63" s="54" t="s">
        <v>240</v>
      </c>
      <c r="B63" s="5" t="s">
        <v>10</v>
      </c>
      <c r="C63" s="6" t="s">
        <v>258</v>
      </c>
      <c r="D63" s="6" t="s">
        <v>239</v>
      </c>
      <c r="E63" s="4"/>
      <c r="F63" s="149">
        <f>F64</f>
        <v>295.6</v>
      </c>
    </row>
    <row r="64" spans="1:6" ht="15">
      <c r="A64" s="57" t="s">
        <v>18</v>
      </c>
      <c r="B64" s="14" t="s">
        <v>10</v>
      </c>
      <c r="C64" s="14" t="s">
        <v>258</v>
      </c>
      <c r="D64" s="14" t="s">
        <v>239</v>
      </c>
      <c r="E64" s="14" t="s">
        <v>19</v>
      </c>
      <c r="F64" s="153">
        <v>295.6</v>
      </c>
    </row>
    <row r="65" spans="1:6" ht="30.75">
      <c r="A65" s="56" t="s">
        <v>50</v>
      </c>
      <c r="B65" s="21" t="s">
        <v>10</v>
      </c>
      <c r="C65" s="13" t="s">
        <v>258</v>
      </c>
      <c r="D65" s="13" t="s">
        <v>191</v>
      </c>
      <c r="E65" s="4"/>
      <c r="F65" s="161">
        <f>F66</f>
        <v>390</v>
      </c>
    </row>
    <row r="66" spans="1:6" ht="15">
      <c r="A66" s="60" t="s">
        <v>18</v>
      </c>
      <c r="B66" s="14" t="s">
        <v>10</v>
      </c>
      <c r="C66" s="17" t="s">
        <v>258</v>
      </c>
      <c r="D66" s="17" t="s">
        <v>191</v>
      </c>
      <c r="E66" s="17" t="s">
        <v>19</v>
      </c>
      <c r="F66" s="153">
        <v>390</v>
      </c>
    </row>
    <row r="67" spans="1:6" ht="30.75">
      <c r="A67" s="22" t="s">
        <v>48</v>
      </c>
      <c r="B67" s="23" t="s">
        <v>10</v>
      </c>
      <c r="C67" s="23" t="s">
        <v>258</v>
      </c>
      <c r="D67" s="23" t="s">
        <v>49</v>
      </c>
      <c r="E67" s="24"/>
      <c r="F67" s="162">
        <f>F68</f>
        <v>200</v>
      </c>
    </row>
    <row r="68" spans="1:6" ht="15">
      <c r="A68" s="25" t="s">
        <v>18</v>
      </c>
      <c r="B68" s="26" t="s">
        <v>10</v>
      </c>
      <c r="C68" s="26" t="s">
        <v>258</v>
      </c>
      <c r="D68" s="26" t="s">
        <v>49</v>
      </c>
      <c r="E68" s="27" t="s">
        <v>19</v>
      </c>
      <c r="F68" s="163">
        <v>200</v>
      </c>
    </row>
    <row r="69" spans="1:6" ht="30.75" hidden="1">
      <c r="A69" s="56" t="s">
        <v>50</v>
      </c>
      <c r="B69" s="21" t="s">
        <v>10</v>
      </c>
      <c r="C69" s="13" t="s">
        <v>38</v>
      </c>
      <c r="D69" s="13" t="s">
        <v>191</v>
      </c>
      <c r="E69" s="4"/>
      <c r="F69" s="161">
        <f>F70</f>
        <v>0</v>
      </c>
    </row>
    <row r="70" spans="1:6" ht="24.75" customHeight="1" hidden="1">
      <c r="A70" s="60" t="s">
        <v>18</v>
      </c>
      <c r="B70" s="14" t="s">
        <v>10</v>
      </c>
      <c r="C70" s="17" t="s">
        <v>38</v>
      </c>
      <c r="D70" s="17" t="s">
        <v>191</v>
      </c>
      <c r="E70" s="17" t="s">
        <v>19</v>
      </c>
      <c r="F70" s="153">
        <v>0</v>
      </c>
    </row>
    <row r="71" spans="1:6" ht="30.75">
      <c r="A71" s="105" t="s">
        <v>218</v>
      </c>
      <c r="B71" s="5" t="s">
        <v>10</v>
      </c>
      <c r="C71" s="23" t="s">
        <v>258</v>
      </c>
      <c r="D71" s="23" t="s">
        <v>219</v>
      </c>
      <c r="E71" s="19"/>
      <c r="F71" s="162">
        <f>F72</f>
        <v>113</v>
      </c>
    </row>
    <row r="72" spans="1:6" ht="15">
      <c r="A72" s="106" t="s">
        <v>18</v>
      </c>
      <c r="B72" s="14" t="s">
        <v>10</v>
      </c>
      <c r="C72" s="14" t="s">
        <v>258</v>
      </c>
      <c r="D72" s="14" t="s">
        <v>219</v>
      </c>
      <c r="E72" s="14" t="s">
        <v>19</v>
      </c>
      <c r="F72" s="153">
        <v>113</v>
      </c>
    </row>
    <row r="73" spans="1:6" ht="30.75" hidden="1">
      <c r="A73" s="62" t="s">
        <v>226</v>
      </c>
      <c r="B73" s="5" t="s">
        <v>10</v>
      </c>
      <c r="C73" s="23" t="s">
        <v>38</v>
      </c>
      <c r="D73" s="23" t="s">
        <v>225</v>
      </c>
      <c r="E73" s="19"/>
      <c r="F73" s="162">
        <f>F74</f>
        <v>0</v>
      </c>
    </row>
    <row r="74" spans="1:6" ht="15" hidden="1">
      <c r="A74" s="57" t="s">
        <v>18</v>
      </c>
      <c r="B74" s="14" t="s">
        <v>10</v>
      </c>
      <c r="C74" s="14" t="s">
        <v>38</v>
      </c>
      <c r="D74" s="14" t="s">
        <v>225</v>
      </c>
      <c r="E74" s="14" t="s">
        <v>19</v>
      </c>
      <c r="F74" s="153">
        <v>0</v>
      </c>
    </row>
    <row r="75" spans="1:6" ht="30.75" hidden="1">
      <c r="A75" s="63" t="s">
        <v>242</v>
      </c>
      <c r="B75" s="23" t="s">
        <v>10</v>
      </c>
      <c r="C75" s="23" t="s">
        <v>38</v>
      </c>
      <c r="D75" s="23" t="s">
        <v>241</v>
      </c>
      <c r="E75" s="28"/>
      <c r="F75" s="164">
        <f>F76</f>
        <v>0</v>
      </c>
    </row>
    <row r="76" spans="1:6" ht="15" hidden="1">
      <c r="A76" s="64" t="s">
        <v>18</v>
      </c>
      <c r="B76" s="26" t="s">
        <v>10</v>
      </c>
      <c r="C76" s="26" t="s">
        <v>38</v>
      </c>
      <c r="D76" s="26" t="s">
        <v>241</v>
      </c>
      <c r="E76" s="26" t="s">
        <v>19</v>
      </c>
      <c r="F76" s="165">
        <v>0</v>
      </c>
    </row>
    <row r="77" spans="1:6" ht="30.75">
      <c r="A77" s="62" t="s">
        <v>224</v>
      </c>
      <c r="B77" s="5" t="s">
        <v>10</v>
      </c>
      <c r="C77" s="23" t="s">
        <v>258</v>
      </c>
      <c r="D77" s="23" t="s">
        <v>223</v>
      </c>
      <c r="E77" s="19"/>
      <c r="F77" s="164">
        <f>F78</f>
        <v>1329.1</v>
      </c>
    </row>
    <row r="78" spans="1:6" ht="15">
      <c r="A78" s="107" t="s">
        <v>18</v>
      </c>
      <c r="B78" s="14" t="s">
        <v>10</v>
      </c>
      <c r="C78" s="14" t="s">
        <v>258</v>
      </c>
      <c r="D78" s="14" t="s">
        <v>223</v>
      </c>
      <c r="E78" s="14" t="s">
        <v>19</v>
      </c>
      <c r="F78" s="155">
        <v>1329.1</v>
      </c>
    </row>
    <row r="79" spans="1:6" ht="15.75" hidden="1">
      <c r="A79" s="53" t="s">
        <v>51</v>
      </c>
      <c r="B79" s="4" t="s">
        <v>52</v>
      </c>
      <c r="C79" s="4"/>
      <c r="D79" s="4"/>
      <c r="E79" s="4"/>
      <c r="F79" s="149">
        <f>F80</f>
        <v>0</v>
      </c>
    </row>
    <row r="80" spans="1:6" ht="15.75" hidden="1">
      <c r="A80" s="58" t="s">
        <v>53</v>
      </c>
      <c r="B80" s="7" t="s">
        <v>52</v>
      </c>
      <c r="C80" s="8" t="s">
        <v>54</v>
      </c>
      <c r="D80" s="9"/>
      <c r="E80" s="9"/>
      <c r="F80" s="150">
        <f>F81</f>
        <v>0</v>
      </c>
    </row>
    <row r="81" spans="1:6" ht="15.75" hidden="1">
      <c r="A81" s="54" t="s">
        <v>55</v>
      </c>
      <c r="B81" s="7" t="s">
        <v>52</v>
      </c>
      <c r="C81" s="29" t="s">
        <v>54</v>
      </c>
      <c r="D81" s="29" t="s">
        <v>56</v>
      </c>
      <c r="E81" s="18"/>
      <c r="F81" s="166">
        <f>F82</f>
        <v>0</v>
      </c>
    </row>
    <row r="82" spans="1:6" ht="30.75" hidden="1">
      <c r="A82" s="54" t="s">
        <v>57</v>
      </c>
      <c r="B82" s="10" t="s">
        <v>52</v>
      </c>
      <c r="C82" s="6" t="s">
        <v>54</v>
      </c>
      <c r="D82" s="6" t="s">
        <v>58</v>
      </c>
      <c r="E82" s="11"/>
      <c r="F82" s="162">
        <f>F83</f>
        <v>0</v>
      </c>
    </row>
    <row r="83" spans="1:6" ht="15" hidden="1">
      <c r="A83" s="60" t="s">
        <v>18</v>
      </c>
      <c r="B83" s="11" t="s">
        <v>52</v>
      </c>
      <c r="C83" s="11" t="s">
        <v>54</v>
      </c>
      <c r="D83" s="11" t="s">
        <v>58</v>
      </c>
      <c r="E83" s="11" t="s">
        <v>19</v>
      </c>
      <c r="F83" s="160">
        <v>0</v>
      </c>
    </row>
    <row r="84" spans="1:6" ht="15.75">
      <c r="A84" s="56" t="s">
        <v>158</v>
      </c>
      <c r="B84" s="49" t="s">
        <v>10</v>
      </c>
      <c r="C84" s="114" t="s">
        <v>258</v>
      </c>
      <c r="D84" s="23" t="s">
        <v>161</v>
      </c>
      <c r="E84" s="42"/>
      <c r="F84" s="167">
        <f>F85</f>
        <v>227.7</v>
      </c>
    </row>
    <row r="85" spans="1:6" ht="60.75">
      <c r="A85" s="58" t="s">
        <v>163</v>
      </c>
      <c r="B85" s="51" t="s">
        <v>10</v>
      </c>
      <c r="C85" s="50" t="s">
        <v>258</v>
      </c>
      <c r="D85" s="34" t="s">
        <v>162</v>
      </c>
      <c r="E85" s="33"/>
      <c r="F85" s="168">
        <f>F86</f>
        <v>227.7</v>
      </c>
    </row>
    <row r="86" spans="1:6" ht="15.75">
      <c r="A86" s="73" t="s">
        <v>270</v>
      </c>
      <c r="B86" s="115" t="s">
        <v>10</v>
      </c>
      <c r="C86" s="115" t="s">
        <v>258</v>
      </c>
      <c r="D86" s="115" t="s">
        <v>162</v>
      </c>
      <c r="E86" s="115"/>
      <c r="F86" s="169">
        <f>F87</f>
        <v>227.7</v>
      </c>
    </row>
    <row r="87" spans="1:6" ht="45">
      <c r="A87" s="85" t="s">
        <v>271</v>
      </c>
      <c r="B87" s="103" t="s">
        <v>10</v>
      </c>
      <c r="C87" s="103" t="s">
        <v>258</v>
      </c>
      <c r="D87" s="122" t="s">
        <v>272</v>
      </c>
      <c r="E87" s="103" t="s">
        <v>284</v>
      </c>
      <c r="F87" s="170">
        <v>227.7</v>
      </c>
    </row>
    <row r="88" spans="1:6" ht="15.75">
      <c r="A88" s="125" t="s">
        <v>51</v>
      </c>
      <c r="B88" s="4" t="s">
        <v>52</v>
      </c>
      <c r="C88" s="4"/>
      <c r="D88" s="4"/>
      <c r="E88" s="4"/>
      <c r="F88" s="171">
        <f>F89</f>
        <v>585.4</v>
      </c>
    </row>
    <row r="89" spans="1:6" ht="15.75">
      <c r="A89" s="126" t="s">
        <v>53</v>
      </c>
      <c r="B89" s="7" t="s">
        <v>52</v>
      </c>
      <c r="C89" s="8" t="s">
        <v>54</v>
      </c>
      <c r="D89" s="9"/>
      <c r="E89" s="9"/>
      <c r="F89" s="168">
        <f>F90</f>
        <v>585.4</v>
      </c>
    </row>
    <row r="90" spans="1:6" ht="15.75">
      <c r="A90" s="127" t="s">
        <v>55</v>
      </c>
      <c r="B90" s="7" t="s">
        <v>52</v>
      </c>
      <c r="C90" s="29" t="s">
        <v>54</v>
      </c>
      <c r="D90" s="29" t="s">
        <v>56</v>
      </c>
      <c r="E90" s="18"/>
      <c r="F90" s="172">
        <f>F91</f>
        <v>585.4</v>
      </c>
    </row>
    <row r="91" spans="1:6" ht="30.75">
      <c r="A91" s="127" t="s">
        <v>57</v>
      </c>
      <c r="B91" s="10" t="s">
        <v>52</v>
      </c>
      <c r="C91" s="6" t="s">
        <v>54</v>
      </c>
      <c r="D91" s="6" t="s">
        <v>58</v>
      </c>
      <c r="E91" s="11"/>
      <c r="F91" s="173">
        <f>F92</f>
        <v>585.4</v>
      </c>
    </row>
    <row r="92" spans="1:6" ht="15">
      <c r="A92" s="128" t="s">
        <v>18</v>
      </c>
      <c r="B92" s="11" t="s">
        <v>52</v>
      </c>
      <c r="C92" s="11" t="s">
        <v>54</v>
      </c>
      <c r="D92" s="11" t="s">
        <v>58</v>
      </c>
      <c r="E92" s="11" t="s">
        <v>19</v>
      </c>
      <c r="F92" s="174">
        <v>585.4</v>
      </c>
    </row>
    <row r="93" spans="1:6" ht="15.75" customHeight="1">
      <c r="A93" s="53" t="s">
        <v>59</v>
      </c>
      <c r="B93" s="4" t="s">
        <v>60</v>
      </c>
      <c r="C93" s="4"/>
      <c r="D93" s="4" t="s">
        <v>11</v>
      </c>
      <c r="E93" s="4" t="s">
        <v>11</v>
      </c>
      <c r="F93" s="149">
        <f>F94+F102+F98</f>
        <v>889.3</v>
      </c>
    </row>
    <row r="94" spans="1:6" ht="45.75">
      <c r="A94" s="54" t="s">
        <v>61</v>
      </c>
      <c r="B94" s="5" t="s">
        <v>60</v>
      </c>
      <c r="C94" s="6" t="s">
        <v>62</v>
      </c>
      <c r="D94" s="4" t="s">
        <v>11</v>
      </c>
      <c r="E94" s="4" t="s">
        <v>11</v>
      </c>
      <c r="F94" s="149">
        <f>F95</f>
        <v>200</v>
      </c>
    </row>
    <row r="95" spans="1:6" ht="30.75">
      <c r="A95" s="58" t="s">
        <v>63</v>
      </c>
      <c r="B95" s="7" t="s">
        <v>60</v>
      </c>
      <c r="C95" s="8" t="s">
        <v>62</v>
      </c>
      <c r="D95" s="8" t="s">
        <v>64</v>
      </c>
      <c r="E95" s="9" t="s">
        <v>11</v>
      </c>
      <c r="F95" s="150">
        <f>F96</f>
        <v>200</v>
      </c>
    </row>
    <row r="96" spans="1:6" ht="45.75">
      <c r="A96" s="56" t="s">
        <v>65</v>
      </c>
      <c r="B96" s="10" t="s">
        <v>60</v>
      </c>
      <c r="C96" s="13" t="s">
        <v>62</v>
      </c>
      <c r="D96" s="13" t="s">
        <v>66</v>
      </c>
      <c r="E96" s="11"/>
      <c r="F96" s="152">
        <f>F97</f>
        <v>200</v>
      </c>
    </row>
    <row r="97" spans="1:6" ht="15">
      <c r="A97" s="64" t="s">
        <v>18</v>
      </c>
      <c r="B97" s="11" t="s">
        <v>60</v>
      </c>
      <c r="C97" s="11" t="s">
        <v>62</v>
      </c>
      <c r="D97" s="11" t="s">
        <v>66</v>
      </c>
      <c r="E97" s="11" t="s">
        <v>19</v>
      </c>
      <c r="F97" s="160">
        <v>200</v>
      </c>
    </row>
    <row r="98" spans="1:6" ht="60.75">
      <c r="A98" s="58" t="s">
        <v>163</v>
      </c>
      <c r="B98" s="51" t="s">
        <v>60</v>
      </c>
      <c r="C98" s="50" t="s">
        <v>62</v>
      </c>
      <c r="D98" s="34" t="s">
        <v>162</v>
      </c>
      <c r="E98" s="33"/>
      <c r="F98" s="168">
        <f>F99</f>
        <v>112.9</v>
      </c>
    </row>
    <row r="99" spans="1:6" ht="15.75">
      <c r="A99" s="124" t="s">
        <v>270</v>
      </c>
      <c r="B99" s="50" t="s">
        <v>60</v>
      </c>
      <c r="C99" s="50" t="s">
        <v>62</v>
      </c>
      <c r="D99" s="50" t="s">
        <v>162</v>
      </c>
      <c r="E99" s="50"/>
      <c r="F99" s="168">
        <f>F100</f>
        <v>112.9</v>
      </c>
    </row>
    <row r="100" spans="1:6" ht="75.75">
      <c r="A100" s="121" t="s">
        <v>269</v>
      </c>
      <c r="B100" s="115" t="s">
        <v>60</v>
      </c>
      <c r="C100" s="115" t="s">
        <v>62</v>
      </c>
      <c r="D100" s="115" t="s">
        <v>213</v>
      </c>
      <c r="E100" s="120"/>
      <c r="F100" s="175">
        <f>F101</f>
        <v>112.9</v>
      </c>
    </row>
    <row r="101" spans="1:6" ht="15">
      <c r="A101" s="118" t="s">
        <v>265</v>
      </c>
      <c r="B101" s="98" t="s">
        <v>60</v>
      </c>
      <c r="C101" s="98" t="s">
        <v>62</v>
      </c>
      <c r="D101" s="117" t="s">
        <v>213</v>
      </c>
      <c r="E101" s="98" t="s">
        <v>284</v>
      </c>
      <c r="F101" s="158">
        <v>112.9</v>
      </c>
    </row>
    <row r="102" spans="1:6" ht="15.75">
      <c r="A102" s="54" t="s">
        <v>67</v>
      </c>
      <c r="B102" s="5" t="s">
        <v>60</v>
      </c>
      <c r="C102" s="6" t="s">
        <v>68</v>
      </c>
      <c r="D102" s="4"/>
      <c r="E102" s="4"/>
      <c r="F102" s="149">
        <f>F103</f>
        <v>576.4</v>
      </c>
    </row>
    <row r="103" spans="1:6" ht="15.75">
      <c r="A103" s="58" t="s">
        <v>69</v>
      </c>
      <c r="B103" s="7" t="s">
        <v>60</v>
      </c>
      <c r="C103" s="8" t="s">
        <v>68</v>
      </c>
      <c r="D103" s="8" t="s">
        <v>70</v>
      </c>
      <c r="E103" s="9"/>
      <c r="F103" s="150">
        <f>F104</f>
        <v>576.4</v>
      </c>
    </row>
    <row r="104" spans="1:6" ht="30.75">
      <c r="A104" s="56" t="s">
        <v>71</v>
      </c>
      <c r="B104" s="10" t="s">
        <v>60</v>
      </c>
      <c r="C104" s="13" t="s">
        <v>68</v>
      </c>
      <c r="D104" s="13" t="s">
        <v>72</v>
      </c>
      <c r="E104" s="11"/>
      <c r="F104" s="152">
        <f>F105</f>
        <v>576.4</v>
      </c>
    </row>
    <row r="105" spans="1:6" ht="15">
      <c r="A105" s="64" t="s">
        <v>18</v>
      </c>
      <c r="B105" s="14" t="s">
        <v>60</v>
      </c>
      <c r="C105" s="14" t="s">
        <v>68</v>
      </c>
      <c r="D105" s="14" t="s">
        <v>72</v>
      </c>
      <c r="E105" s="14" t="s">
        <v>19</v>
      </c>
      <c r="F105" s="203">
        <f>600-23.6</f>
        <v>576.4</v>
      </c>
    </row>
    <row r="106" spans="1:6" ht="15.75">
      <c r="A106" s="53" t="s">
        <v>73</v>
      </c>
      <c r="B106" s="4" t="s">
        <v>74</v>
      </c>
      <c r="C106" s="4"/>
      <c r="D106" s="4" t="s">
        <v>11</v>
      </c>
      <c r="E106" s="4" t="s">
        <v>11</v>
      </c>
      <c r="F106" s="149">
        <f>F136+F132+F107+F111</f>
        <v>51764.49999999999</v>
      </c>
    </row>
    <row r="107" spans="1:6" ht="15.75" hidden="1">
      <c r="A107" s="130" t="s">
        <v>275</v>
      </c>
      <c r="B107" s="5" t="s">
        <v>74</v>
      </c>
      <c r="C107" s="6" t="s">
        <v>276</v>
      </c>
      <c r="D107" s="4"/>
      <c r="E107" s="4"/>
      <c r="F107" s="149">
        <f>F108</f>
        <v>0</v>
      </c>
    </row>
    <row r="108" spans="1:6" ht="15.75" hidden="1">
      <c r="A108" s="130" t="s">
        <v>278</v>
      </c>
      <c r="B108" s="7" t="s">
        <v>74</v>
      </c>
      <c r="C108" s="8" t="s">
        <v>276</v>
      </c>
      <c r="D108" s="8" t="s">
        <v>277</v>
      </c>
      <c r="E108" s="4"/>
      <c r="F108" s="149">
        <f>F109</f>
        <v>0</v>
      </c>
    </row>
    <row r="109" spans="1:6" ht="47.25" hidden="1">
      <c r="A109" s="53" t="s">
        <v>282</v>
      </c>
      <c r="B109" s="5" t="s">
        <v>74</v>
      </c>
      <c r="C109" s="6" t="s">
        <v>276</v>
      </c>
      <c r="D109" s="6" t="s">
        <v>281</v>
      </c>
      <c r="E109" s="4"/>
      <c r="F109" s="149">
        <f>F110</f>
        <v>0</v>
      </c>
    </row>
    <row r="110" spans="1:6" ht="15" hidden="1">
      <c r="A110" s="57" t="s">
        <v>280</v>
      </c>
      <c r="B110" s="14" t="s">
        <v>74</v>
      </c>
      <c r="C110" s="14" t="s">
        <v>276</v>
      </c>
      <c r="D110" s="14" t="s">
        <v>281</v>
      </c>
      <c r="E110" s="14" t="s">
        <v>279</v>
      </c>
      <c r="F110" s="153">
        <v>0</v>
      </c>
    </row>
    <row r="111" spans="1:6" ht="15.75">
      <c r="A111" s="58" t="s">
        <v>302</v>
      </c>
      <c r="B111" s="5" t="s">
        <v>74</v>
      </c>
      <c r="C111" s="6" t="s">
        <v>276</v>
      </c>
      <c r="D111" s="4"/>
      <c r="E111" s="4"/>
      <c r="F111" s="149">
        <f>F112+F129+F121</f>
        <v>50196.899999999994</v>
      </c>
    </row>
    <row r="112" spans="1:6" ht="15.75">
      <c r="A112" s="58" t="s">
        <v>275</v>
      </c>
      <c r="B112" s="7" t="s">
        <v>74</v>
      </c>
      <c r="C112" s="8" t="s">
        <v>276</v>
      </c>
      <c r="D112" s="8" t="s">
        <v>306</v>
      </c>
      <c r="E112" s="9"/>
      <c r="F112" s="150">
        <f>F113</f>
        <v>6031.5</v>
      </c>
    </row>
    <row r="113" spans="1:6" ht="15.75">
      <c r="A113" s="58" t="s">
        <v>303</v>
      </c>
      <c r="B113" s="7" t="s">
        <v>74</v>
      </c>
      <c r="C113" s="8" t="s">
        <v>276</v>
      </c>
      <c r="D113" s="8" t="s">
        <v>307</v>
      </c>
      <c r="E113" s="42"/>
      <c r="F113" s="150">
        <f>F114+F117</f>
        <v>6031.5</v>
      </c>
    </row>
    <row r="114" spans="1:6" ht="30.75">
      <c r="A114" s="84" t="s">
        <v>304</v>
      </c>
      <c r="B114" s="5" t="s">
        <v>74</v>
      </c>
      <c r="C114" s="23" t="s">
        <v>276</v>
      </c>
      <c r="D114" s="23" t="s">
        <v>308</v>
      </c>
      <c r="E114" s="28"/>
      <c r="F114" s="149">
        <f>F116+F115</f>
        <v>1222.7</v>
      </c>
    </row>
    <row r="115" spans="1:6" ht="15">
      <c r="A115" s="55" t="s">
        <v>293</v>
      </c>
      <c r="B115" s="82" t="s">
        <v>74</v>
      </c>
      <c r="C115" s="82" t="s">
        <v>276</v>
      </c>
      <c r="D115" s="82" t="s">
        <v>308</v>
      </c>
      <c r="E115" s="82" t="s">
        <v>141</v>
      </c>
      <c r="F115" s="205">
        <f>150+55.1</f>
        <v>205.1</v>
      </c>
    </row>
    <row r="116" spans="1:6" ht="15">
      <c r="A116" s="85" t="s">
        <v>18</v>
      </c>
      <c r="B116" s="86" t="s">
        <v>74</v>
      </c>
      <c r="C116" s="86" t="s">
        <v>276</v>
      </c>
      <c r="D116" s="86" t="s">
        <v>308</v>
      </c>
      <c r="E116" s="86" t="s">
        <v>19</v>
      </c>
      <c r="F116" s="177">
        <v>1017.6</v>
      </c>
    </row>
    <row r="117" spans="1:6" ht="30.75">
      <c r="A117" s="116" t="s">
        <v>305</v>
      </c>
      <c r="B117" s="15" t="s">
        <v>74</v>
      </c>
      <c r="C117" s="108" t="s">
        <v>276</v>
      </c>
      <c r="D117" s="108" t="s">
        <v>309</v>
      </c>
      <c r="E117" s="109"/>
      <c r="F117" s="161">
        <f>F119+F120+F118</f>
        <v>4808.8</v>
      </c>
    </row>
    <row r="118" spans="1:6" ht="15">
      <c r="A118" s="55" t="s">
        <v>293</v>
      </c>
      <c r="B118" s="12" t="s">
        <v>74</v>
      </c>
      <c r="C118" s="12" t="s">
        <v>276</v>
      </c>
      <c r="D118" s="12" t="s">
        <v>309</v>
      </c>
      <c r="E118" s="123" t="s">
        <v>141</v>
      </c>
      <c r="F118" s="205">
        <f>30+40+60-6.7</f>
        <v>123.3</v>
      </c>
    </row>
    <row r="119" spans="1:6" ht="15">
      <c r="A119" s="55" t="s">
        <v>18</v>
      </c>
      <c r="B119" s="12" t="s">
        <v>74</v>
      </c>
      <c r="C119" s="12" t="s">
        <v>276</v>
      </c>
      <c r="D119" s="12" t="s">
        <v>309</v>
      </c>
      <c r="E119" s="123" t="s">
        <v>19</v>
      </c>
      <c r="F119" s="205">
        <f>1100+50-268.1</f>
        <v>881.9</v>
      </c>
    </row>
    <row r="120" spans="1:6" ht="32.25" customHeight="1">
      <c r="A120" s="85" t="s">
        <v>292</v>
      </c>
      <c r="B120" s="14" t="s">
        <v>74</v>
      </c>
      <c r="C120" s="14" t="s">
        <v>276</v>
      </c>
      <c r="D120" s="14" t="s">
        <v>309</v>
      </c>
      <c r="E120" s="103" t="s">
        <v>285</v>
      </c>
      <c r="F120" s="207">
        <f>3751.7+51.9</f>
        <v>3803.6</v>
      </c>
    </row>
    <row r="121" spans="1:6" ht="16.5" customHeight="1">
      <c r="A121" s="143" t="s">
        <v>278</v>
      </c>
      <c r="B121" s="29" t="s">
        <v>74</v>
      </c>
      <c r="C121" s="29" t="s">
        <v>276</v>
      </c>
      <c r="D121" s="29" t="s">
        <v>277</v>
      </c>
      <c r="E121" s="137"/>
      <c r="F121" s="179">
        <f>F122</f>
        <v>39214.7</v>
      </c>
    </row>
    <row r="122" spans="1:6" ht="32.25" customHeight="1">
      <c r="A122" s="143" t="s">
        <v>325</v>
      </c>
      <c r="B122" s="18" t="s">
        <v>74</v>
      </c>
      <c r="C122" s="18" t="s">
        <v>276</v>
      </c>
      <c r="D122" s="18" t="s">
        <v>321</v>
      </c>
      <c r="E122" s="137"/>
      <c r="F122" s="179">
        <f>F123+F125+F127</f>
        <v>39214.7</v>
      </c>
    </row>
    <row r="123" spans="1:6" ht="65.25" customHeight="1">
      <c r="A123" s="54" t="s">
        <v>320</v>
      </c>
      <c r="B123" s="4" t="s">
        <v>74</v>
      </c>
      <c r="C123" s="4" t="s">
        <v>276</v>
      </c>
      <c r="D123" s="4" t="s">
        <v>322</v>
      </c>
      <c r="E123" s="136"/>
      <c r="F123" s="180">
        <f>F124</f>
        <v>16041.5</v>
      </c>
    </row>
    <row r="124" spans="1:6" ht="16.5" customHeight="1">
      <c r="A124" s="67" t="s">
        <v>280</v>
      </c>
      <c r="B124" s="14" t="s">
        <v>74</v>
      </c>
      <c r="C124" s="14" t="s">
        <v>276</v>
      </c>
      <c r="D124" s="14" t="s">
        <v>322</v>
      </c>
      <c r="E124" s="103" t="s">
        <v>279</v>
      </c>
      <c r="F124" s="178">
        <f>2825.7+13215.8</f>
        <v>16041.5</v>
      </c>
    </row>
    <row r="125" spans="1:6" ht="54.75" customHeight="1">
      <c r="A125" s="54" t="s">
        <v>323</v>
      </c>
      <c r="B125" s="4" t="s">
        <v>74</v>
      </c>
      <c r="C125" s="4" t="s">
        <v>276</v>
      </c>
      <c r="D125" s="4" t="s">
        <v>324</v>
      </c>
      <c r="E125" s="136"/>
      <c r="F125" s="180">
        <f>F126</f>
        <v>2205.7</v>
      </c>
    </row>
    <row r="126" spans="1:6" ht="16.5" customHeight="1">
      <c r="A126" s="67" t="s">
        <v>280</v>
      </c>
      <c r="B126" s="14" t="s">
        <v>74</v>
      </c>
      <c r="C126" s="14" t="s">
        <v>276</v>
      </c>
      <c r="D126" s="14" t="s">
        <v>324</v>
      </c>
      <c r="E126" s="103" t="s">
        <v>279</v>
      </c>
      <c r="F126" s="178">
        <v>2205.7</v>
      </c>
    </row>
    <row r="127" spans="1:6" ht="33" customHeight="1">
      <c r="A127" s="54" t="s">
        <v>333</v>
      </c>
      <c r="B127" s="4" t="s">
        <v>74</v>
      </c>
      <c r="C127" s="4" t="s">
        <v>276</v>
      </c>
      <c r="D127" s="4" t="s">
        <v>332</v>
      </c>
      <c r="E127" s="136"/>
      <c r="F127" s="180">
        <f>F128</f>
        <v>20967.5</v>
      </c>
    </row>
    <row r="128" spans="1:6" ht="16.5" customHeight="1">
      <c r="A128" s="67" t="s">
        <v>280</v>
      </c>
      <c r="B128" s="14" t="s">
        <v>74</v>
      </c>
      <c r="C128" s="14" t="s">
        <v>276</v>
      </c>
      <c r="D128" s="14" t="s">
        <v>332</v>
      </c>
      <c r="E128" s="103" t="s">
        <v>279</v>
      </c>
      <c r="F128" s="207">
        <f>5000+15967.5</f>
        <v>20967.5</v>
      </c>
    </row>
    <row r="129" spans="1:6" ht="19.5" customHeight="1">
      <c r="A129" s="124" t="s">
        <v>100</v>
      </c>
      <c r="B129" s="135" t="s">
        <v>74</v>
      </c>
      <c r="C129" s="50" t="s">
        <v>276</v>
      </c>
      <c r="D129" s="50" t="s">
        <v>101</v>
      </c>
      <c r="E129" s="120"/>
      <c r="F129" s="150">
        <f>F130</f>
        <v>4950.700000000001</v>
      </c>
    </row>
    <row r="130" spans="1:6" ht="77.25" customHeight="1">
      <c r="A130" s="144" t="s">
        <v>312</v>
      </c>
      <c r="B130" s="136" t="s">
        <v>74</v>
      </c>
      <c r="C130" s="136" t="s">
        <v>276</v>
      </c>
      <c r="D130" s="136" t="s">
        <v>310</v>
      </c>
      <c r="E130" s="38"/>
      <c r="F130" s="149">
        <f>F131</f>
        <v>4950.700000000001</v>
      </c>
    </row>
    <row r="131" spans="1:6" ht="21.75" customHeight="1">
      <c r="A131" s="145" t="s">
        <v>18</v>
      </c>
      <c r="B131" s="103" t="s">
        <v>74</v>
      </c>
      <c r="C131" s="103" t="s">
        <v>276</v>
      </c>
      <c r="D131" s="103" t="s">
        <v>310</v>
      </c>
      <c r="E131" s="103" t="s">
        <v>19</v>
      </c>
      <c r="F131" s="153">
        <f>4950.6+0.1</f>
        <v>4950.700000000001</v>
      </c>
    </row>
    <row r="132" spans="1:6" ht="15.75">
      <c r="A132" s="58" t="s">
        <v>75</v>
      </c>
      <c r="B132" s="5" t="s">
        <v>74</v>
      </c>
      <c r="C132" s="6" t="s">
        <v>76</v>
      </c>
      <c r="D132" s="4"/>
      <c r="E132" s="4"/>
      <c r="F132" s="149">
        <f>F133</f>
        <v>0</v>
      </c>
    </row>
    <row r="133" spans="1:6" ht="15.75">
      <c r="A133" s="58" t="s">
        <v>77</v>
      </c>
      <c r="B133" s="7" t="s">
        <v>74</v>
      </c>
      <c r="C133" s="8" t="s">
        <v>76</v>
      </c>
      <c r="D133" s="8" t="s">
        <v>78</v>
      </c>
      <c r="E133" s="9"/>
      <c r="F133" s="150">
        <f>F134</f>
        <v>0</v>
      </c>
    </row>
    <row r="134" spans="1:6" ht="30.75">
      <c r="A134" s="56" t="s">
        <v>79</v>
      </c>
      <c r="B134" s="10" t="s">
        <v>74</v>
      </c>
      <c r="C134" s="13" t="s">
        <v>76</v>
      </c>
      <c r="D134" s="13" t="s">
        <v>80</v>
      </c>
      <c r="E134" s="11"/>
      <c r="F134" s="152">
        <f>F135</f>
        <v>0</v>
      </c>
    </row>
    <row r="135" spans="1:6" ht="15">
      <c r="A135" s="57" t="s">
        <v>18</v>
      </c>
      <c r="B135" s="14" t="s">
        <v>74</v>
      </c>
      <c r="C135" s="14" t="s">
        <v>76</v>
      </c>
      <c r="D135" s="14" t="s">
        <v>80</v>
      </c>
      <c r="E135" s="11" t="s">
        <v>19</v>
      </c>
      <c r="F135" s="160">
        <v>0</v>
      </c>
    </row>
    <row r="136" spans="1:6" ht="15.75">
      <c r="A136" s="58" t="s">
        <v>81</v>
      </c>
      <c r="B136" s="5" t="s">
        <v>74</v>
      </c>
      <c r="C136" s="6" t="s">
        <v>82</v>
      </c>
      <c r="D136" s="4" t="s">
        <v>11</v>
      </c>
      <c r="E136" s="4" t="s">
        <v>11</v>
      </c>
      <c r="F136" s="149">
        <f>F142+F137+F145</f>
        <v>1567.6</v>
      </c>
    </row>
    <row r="137" spans="1:6" ht="30.75">
      <c r="A137" s="83" t="s">
        <v>177</v>
      </c>
      <c r="B137" s="7" t="s">
        <v>74</v>
      </c>
      <c r="C137" s="34" t="s">
        <v>82</v>
      </c>
      <c r="D137" s="34" t="s">
        <v>179</v>
      </c>
      <c r="E137" s="35"/>
      <c r="F137" s="150">
        <f>F140+F138</f>
        <v>611.6999999999999</v>
      </c>
    </row>
    <row r="138" spans="1:6" ht="15.75" hidden="1">
      <c r="A138" s="104" t="s">
        <v>217</v>
      </c>
      <c r="B138" s="5" t="s">
        <v>74</v>
      </c>
      <c r="C138" s="23" t="s">
        <v>82</v>
      </c>
      <c r="D138" s="23" t="s">
        <v>216</v>
      </c>
      <c r="E138" s="48"/>
      <c r="F138" s="181">
        <f>F139</f>
        <v>0</v>
      </c>
    </row>
    <row r="139" spans="1:6" ht="15" hidden="1">
      <c r="A139" s="85" t="s">
        <v>18</v>
      </c>
      <c r="B139" s="86" t="s">
        <v>74</v>
      </c>
      <c r="C139" s="86" t="s">
        <v>82</v>
      </c>
      <c r="D139" s="86" t="s">
        <v>216</v>
      </c>
      <c r="E139" s="86" t="s">
        <v>19</v>
      </c>
      <c r="F139" s="182">
        <v>0</v>
      </c>
    </row>
    <row r="140" spans="1:6" ht="30.75">
      <c r="A140" s="84" t="s">
        <v>178</v>
      </c>
      <c r="B140" s="5" t="s">
        <v>74</v>
      </c>
      <c r="C140" s="23" t="s">
        <v>82</v>
      </c>
      <c r="D140" s="23" t="s">
        <v>180</v>
      </c>
      <c r="E140" s="28"/>
      <c r="F140" s="149">
        <f>F141</f>
        <v>611.6999999999999</v>
      </c>
    </row>
    <row r="141" spans="1:6" ht="15">
      <c r="A141" s="85" t="s">
        <v>18</v>
      </c>
      <c r="B141" s="86" t="s">
        <v>74</v>
      </c>
      <c r="C141" s="86" t="s">
        <v>82</v>
      </c>
      <c r="D141" s="86" t="s">
        <v>180</v>
      </c>
      <c r="E141" s="86" t="s">
        <v>19</v>
      </c>
      <c r="F141" s="208">
        <f>1762.1-600+300-681.3-90-78.7-0.4</f>
        <v>611.6999999999999</v>
      </c>
    </row>
    <row r="142" spans="1:6" ht="30.75">
      <c r="A142" s="58" t="s">
        <v>83</v>
      </c>
      <c r="B142" s="7" t="s">
        <v>74</v>
      </c>
      <c r="C142" s="8" t="s">
        <v>82</v>
      </c>
      <c r="D142" s="8" t="s">
        <v>84</v>
      </c>
      <c r="E142" s="9" t="s">
        <v>11</v>
      </c>
      <c r="F142" s="150">
        <f>F143</f>
        <v>855.9</v>
      </c>
    </row>
    <row r="143" spans="1:6" ht="15.75">
      <c r="A143" s="56" t="s">
        <v>85</v>
      </c>
      <c r="B143" s="10" t="s">
        <v>74</v>
      </c>
      <c r="C143" s="13" t="s">
        <v>82</v>
      </c>
      <c r="D143" s="13" t="s">
        <v>86</v>
      </c>
      <c r="E143" s="11"/>
      <c r="F143" s="152">
        <f>F144</f>
        <v>855.9</v>
      </c>
    </row>
    <row r="144" spans="1:6" ht="15">
      <c r="A144" s="57" t="s">
        <v>18</v>
      </c>
      <c r="B144" s="14" t="s">
        <v>74</v>
      </c>
      <c r="C144" s="14" t="s">
        <v>82</v>
      </c>
      <c r="D144" s="14" t="s">
        <v>86</v>
      </c>
      <c r="E144" s="14" t="s">
        <v>19</v>
      </c>
      <c r="F144" s="200">
        <f>590+300-34.1</f>
        <v>855.9</v>
      </c>
    </row>
    <row r="145" spans="1:6" ht="15.75">
      <c r="A145" s="129" t="s">
        <v>100</v>
      </c>
      <c r="B145" s="32" t="s">
        <v>74</v>
      </c>
      <c r="C145" s="92" t="s">
        <v>82</v>
      </c>
      <c r="D145" s="92" t="s">
        <v>101</v>
      </c>
      <c r="E145" s="26"/>
      <c r="F145" s="172">
        <f>F146</f>
        <v>100</v>
      </c>
    </row>
    <row r="146" spans="1:6" ht="75.75">
      <c r="A146" s="89" t="s">
        <v>274</v>
      </c>
      <c r="B146" s="5" t="s">
        <v>74</v>
      </c>
      <c r="C146" s="23" t="s">
        <v>82</v>
      </c>
      <c r="D146" s="23" t="s">
        <v>295</v>
      </c>
      <c r="E146" s="28"/>
      <c r="F146" s="173">
        <f>F147</f>
        <v>100</v>
      </c>
    </row>
    <row r="147" spans="1:6" ht="30">
      <c r="A147" s="128" t="s">
        <v>292</v>
      </c>
      <c r="B147" s="48" t="s">
        <v>74</v>
      </c>
      <c r="C147" s="48" t="s">
        <v>82</v>
      </c>
      <c r="D147" s="48" t="s">
        <v>295</v>
      </c>
      <c r="E147" s="48" t="s">
        <v>285</v>
      </c>
      <c r="F147" s="174">
        <v>100</v>
      </c>
    </row>
    <row r="148" spans="1:6" ht="15.75">
      <c r="A148" s="53" t="s">
        <v>87</v>
      </c>
      <c r="B148" s="4" t="s">
        <v>88</v>
      </c>
      <c r="C148" s="4"/>
      <c r="D148" s="4" t="s">
        <v>11</v>
      </c>
      <c r="E148" s="4" t="s">
        <v>11</v>
      </c>
      <c r="F148" s="149">
        <f>F149+F170+F205+F232</f>
        <v>93724.1</v>
      </c>
    </row>
    <row r="149" spans="1:6" ht="15.75">
      <c r="A149" s="65" t="s">
        <v>89</v>
      </c>
      <c r="B149" s="5" t="s">
        <v>88</v>
      </c>
      <c r="C149" s="6" t="s">
        <v>90</v>
      </c>
      <c r="D149" s="4" t="s">
        <v>11</v>
      </c>
      <c r="E149" s="4" t="s">
        <v>11</v>
      </c>
      <c r="F149" s="149">
        <f>F150+F158+F167+F156</f>
        <v>2903.7999999999997</v>
      </c>
    </row>
    <row r="150" spans="1:6" ht="45.75">
      <c r="A150" s="90" t="s">
        <v>184</v>
      </c>
      <c r="B150" s="5" t="s">
        <v>88</v>
      </c>
      <c r="C150" s="23" t="s">
        <v>90</v>
      </c>
      <c r="D150" s="5" t="s">
        <v>185</v>
      </c>
      <c r="E150" s="91"/>
      <c r="F150" s="183">
        <f>F151</f>
        <v>0</v>
      </c>
    </row>
    <row r="151" spans="1:6" ht="45.75">
      <c r="A151" s="87" t="s">
        <v>181</v>
      </c>
      <c r="B151" s="7" t="s">
        <v>88</v>
      </c>
      <c r="C151" s="34" t="s">
        <v>90</v>
      </c>
      <c r="D151" s="7" t="s">
        <v>186</v>
      </c>
      <c r="E151" s="34"/>
      <c r="F151" s="183">
        <f>F152+F154</f>
        <v>0</v>
      </c>
    </row>
    <row r="152" spans="1:6" ht="30.75" hidden="1">
      <c r="A152" s="88" t="s">
        <v>182</v>
      </c>
      <c r="B152" s="10" t="s">
        <v>88</v>
      </c>
      <c r="C152" s="40" t="s">
        <v>90</v>
      </c>
      <c r="D152" s="13" t="s">
        <v>187</v>
      </c>
      <c r="E152" s="23"/>
      <c r="F152" s="184">
        <f>F153</f>
        <v>0</v>
      </c>
    </row>
    <row r="153" spans="1:6" ht="15" hidden="1">
      <c r="A153" s="85" t="s">
        <v>95</v>
      </c>
      <c r="B153" s="86" t="s">
        <v>88</v>
      </c>
      <c r="C153" s="86" t="s">
        <v>90</v>
      </c>
      <c r="D153" s="86" t="s">
        <v>187</v>
      </c>
      <c r="E153" s="86" t="s">
        <v>96</v>
      </c>
      <c r="F153" s="155">
        <v>0</v>
      </c>
    </row>
    <row r="154" spans="1:6" ht="30.75">
      <c r="A154" s="89" t="s">
        <v>183</v>
      </c>
      <c r="B154" s="5" t="s">
        <v>88</v>
      </c>
      <c r="C154" s="23" t="s">
        <v>90</v>
      </c>
      <c r="D154" s="23" t="s">
        <v>188</v>
      </c>
      <c r="E154" s="28"/>
      <c r="F154" s="184">
        <f>F155</f>
        <v>0</v>
      </c>
    </row>
    <row r="155" spans="1:6" ht="15">
      <c r="A155" s="75" t="s">
        <v>18</v>
      </c>
      <c r="B155" s="26" t="s">
        <v>88</v>
      </c>
      <c r="C155" s="26" t="s">
        <v>90</v>
      </c>
      <c r="D155" s="26" t="s">
        <v>188</v>
      </c>
      <c r="E155" s="26" t="s">
        <v>19</v>
      </c>
      <c r="F155" s="155">
        <v>0</v>
      </c>
    </row>
    <row r="156" spans="1:6" ht="60.75">
      <c r="A156" s="62" t="s">
        <v>106</v>
      </c>
      <c r="B156" s="5" t="s">
        <v>88</v>
      </c>
      <c r="C156" s="43" t="s">
        <v>90</v>
      </c>
      <c r="D156" s="15" t="s">
        <v>107</v>
      </c>
      <c r="E156" s="28"/>
      <c r="F156" s="180">
        <f>F157</f>
        <v>82.6</v>
      </c>
    </row>
    <row r="157" spans="1:6" ht="15">
      <c r="A157" s="67" t="s">
        <v>91</v>
      </c>
      <c r="B157" s="216" t="s">
        <v>88</v>
      </c>
      <c r="C157" s="216" t="s">
        <v>90</v>
      </c>
      <c r="D157" s="216" t="s">
        <v>107</v>
      </c>
      <c r="E157" s="217" t="s">
        <v>92</v>
      </c>
      <c r="F157" s="218">
        <v>82.6</v>
      </c>
    </row>
    <row r="158" spans="1:6" ht="15.75">
      <c r="A158" s="61" t="s">
        <v>93</v>
      </c>
      <c r="B158" s="7" t="s">
        <v>88</v>
      </c>
      <c r="C158" s="6" t="s">
        <v>90</v>
      </c>
      <c r="D158" s="6" t="s">
        <v>94</v>
      </c>
      <c r="E158" s="30"/>
      <c r="F158" s="150">
        <f>F159+F162+F165</f>
        <v>1903.7</v>
      </c>
    </row>
    <row r="159" spans="1:6" ht="45.75">
      <c r="A159" s="116" t="s">
        <v>99</v>
      </c>
      <c r="B159" s="15" t="s">
        <v>88</v>
      </c>
      <c r="C159" s="108" t="s">
        <v>90</v>
      </c>
      <c r="D159" s="108" t="s">
        <v>220</v>
      </c>
      <c r="E159" s="109"/>
      <c r="F159" s="161">
        <f>F160+F161</f>
        <v>1614.3000000000002</v>
      </c>
    </row>
    <row r="160" spans="1:6" ht="30">
      <c r="A160" s="55" t="s">
        <v>292</v>
      </c>
      <c r="B160" s="12" t="s">
        <v>88</v>
      </c>
      <c r="C160" s="12" t="s">
        <v>90</v>
      </c>
      <c r="D160" s="12" t="s">
        <v>220</v>
      </c>
      <c r="E160" s="123" t="s">
        <v>285</v>
      </c>
      <c r="F160" s="205">
        <f>300+245.1+6.3</f>
        <v>551.4</v>
      </c>
    </row>
    <row r="161" spans="1:6" ht="18.75" customHeight="1">
      <c r="A161" s="85" t="s">
        <v>18</v>
      </c>
      <c r="B161" s="14" t="s">
        <v>88</v>
      </c>
      <c r="C161" s="14" t="s">
        <v>90</v>
      </c>
      <c r="D161" s="14" t="s">
        <v>220</v>
      </c>
      <c r="E161" s="103" t="s">
        <v>19</v>
      </c>
      <c r="F161" s="178">
        <v>1062.9</v>
      </c>
    </row>
    <row r="162" spans="1:6" ht="15.75">
      <c r="A162" s="62" t="s">
        <v>97</v>
      </c>
      <c r="B162" s="23" t="s">
        <v>88</v>
      </c>
      <c r="C162" s="23" t="s">
        <v>90</v>
      </c>
      <c r="D162" s="31" t="s">
        <v>98</v>
      </c>
      <c r="E162" s="28"/>
      <c r="F162" s="164">
        <f>F164</f>
        <v>214.8</v>
      </c>
    </row>
    <row r="163" spans="1:6" ht="15" hidden="1">
      <c r="A163" s="101" t="s">
        <v>95</v>
      </c>
      <c r="B163" s="82" t="s">
        <v>88</v>
      </c>
      <c r="C163" s="82" t="s">
        <v>90</v>
      </c>
      <c r="D163" s="82" t="s">
        <v>98</v>
      </c>
      <c r="E163" s="82" t="s">
        <v>96</v>
      </c>
      <c r="F163" s="185">
        <v>0</v>
      </c>
    </row>
    <row r="164" spans="1:6" ht="15">
      <c r="A164" s="67" t="s">
        <v>18</v>
      </c>
      <c r="B164" s="86" t="s">
        <v>88</v>
      </c>
      <c r="C164" s="86" t="s">
        <v>90</v>
      </c>
      <c r="D164" s="86" t="s">
        <v>98</v>
      </c>
      <c r="E164" s="86" t="s">
        <v>19</v>
      </c>
      <c r="F164" s="155">
        <v>214.8</v>
      </c>
    </row>
    <row r="165" spans="1:6" ht="64.5" customHeight="1">
      <c r="A165" s="61" t="s">
        <v>329</v>
      </c>
      <c r="B165" s="134" t="s">
        <v>88</v>
      </c>
      <c r="C165" s="134" t="s">
        <v>90</v>
      </c>
      <c r="D165" s="134" t="s">
        <v>328</v>
      </c>
      <c r="E165" s="86"/>
      <c r="F165" s="179">
        <f>F166</f>
        <v>74.6</v>
      </c>
    </row>
    <row r="166" spans="1:6" ht="24.75" customHeight="1">
      <c r="A166" s="67" t="s">
        <v>18</v>
      </c>
      <c r="B166" s="86" t="s">
        <v>88</v>
      </c>
      <c r="C166" s="86" t="s">
        <v>90</v>
      </c>
      <c r="D166" s="86" t="s">
        <v>328</v>
      </c>
      <c r="E166" s="86" t="s">
        <v>19</v>
      </c>
      <c r="F166" s="165">
        <v>74.6</v>
      </c>
    </row>
    <row r="167" spans="1:6" ht="15.75">
      <c r="A167" s="124" t="s">
        <v>100</v>
      </c>
      <c r="B167" s="135" t="s">
        <v>88</v>
      </c>
      <c r="C167" s="50" t="s">
        <v>90</v>
      </c>
      <c r="D167" s="50" t="s">
        <v>101</v>
      </c>
      <c r="E167" s="37"/>
      <c r="F167" s="159">
        <f>F168</f>
        <v>917.5</v>
      </c>
    </row>
    <row r="168" spans="1:6" ht="60.75">
      <c r="A168" s="146" t="s">
        <v>313</v>
      </c>
      <c r="B168" s="38" t="s">
        <v>88</v>
      </c>
      <c r="C168" s="38" t="s">
        <v>90</v>
      </c>
      <c r="D168" s="38" t="s">
        <v>311</v>
      </c>
      <c r="E168" s="38"/>
      <c r="F168" s="180">
        <f>F169</f>
        <v>917.5</v>
      </c>
    </row>
    <row r="169" spans="1:6" ht="15">
      <c r="A169" s="145" t="s">
        <v>18</v>
      </c>
      <c r="B169" s="122" t="s">
        <v>88</v>
      </c>
      <c r="C169" s="122" t="s">
        <v>90</v>
      </c>
      <c r="D169" s="122" t="s">
        <v>311</v>
      </c>
      <c r="E169" s="122" t="s">
        <v>19</v>
      </c>
      <c r="F169" s="155">
        <f>208.9+708.6</f>
        <v>917.5</v>
      </c>
    </row>
    <row r="170" spans="1:6" ht="15.75">
      <c r="A170" s="54" t="s">
        <v>102</v>
      </c>
      <c r="B170" s="5" t="s">
        <v>88</v>
      </c>
      <c r="C170" s="6" t="s">
        <v>103</v>
      </c>
      <c r="D170" s="4" t="s">
        <v>11</v>
      </c>
      <c r="E170" s="4" t="s">
        <v>11</v>
      </c>
      <c r="F170" s="149">
        <f>F176+F171+F202</f>
        <v>75978.2</v>
      </c>
    </row>
    <row r="171" spans="1:6" ht="30">
      <c r="A171" s="66" t="s">
        <v>104</v>
      </c>
      <c r="B171" s="34" t="s">
        <v>88</v>
      </c>
      <c r="C171" s="34" t="s">
        <v>103</v>
      </c>
      <c r="D171" s="34" t="s">
        <v>105</v>
      </c>
      <c r="E171" s="34"/>
      <c r="F171" s="183">
        <f>F172+F174</f>
        <v>12132.6</v>
      </c>
    </row>
    <row r="172" spans="1:6" ht="60">
      <c r="A172" s="62" t="s">
        <v>106</v>
      </c>
      <c r="B172" s="23" t="s">
        <v>88</v>
      </c>
      <c r="C172" s="23" t="s">
        <v>103</v>
      </c>
      <c r="D172" s="23" t="s">
        <v>107</v>
      </c>
      <c r="E172" s="23"/>
      <c r="F172" s="184">
        <f>F173</f>
        <v>12132.6</v>
      </c>
    </row>
    <row r="173" spans="1:6" ht="15">
      <c r="A173" s="67" t="s">
        <v>91</v>
      </c>
      <c r="B173" s="86" t="s">
        <v>88</v>
      </c>
      <c r="C173" s="86" t="s">
        <v>103</v>
      </c>
      <c r="D173" s="86" t="s">
        <v>107</v>
      </c>
      <c r="E173" s="86" t="s">
        <v>92</v>
      </c>
      <c r="F173" s="213">
        <f>2008+6630+4000-221.3-284.1</f>
        <v>12132.6</v>
      </c>
    </row>
    <row r="174" spans="1:6" ht="15.75" hidden="1">
      <c r="A174" s="68" t="s">
        <v>108</v>
      </c>
      <c r="B174" s="34" t="s">
        <v>88</v>
      </c>
      <c r="C174" s="34" t="s">
        <v>103</v>
      </c>
      <c r="D174" s="34" t="s">
        <v>109</v>
      </c>
      <c r="E174" s="35"/>
      <c r="F174" s="186">
        <f>F175</f>
        <v>0</v>
      </c>
    </row>
    <row r="175" spans="1:6" ht="15" hidden="1">
      <c r="A175" s="67" t="s">
        <v>91</v>
      </c>
      <c r="B175" s="35" t="s">
        <v>88</v>
      </c>
      <c r="C175" s="35" t="s">
        <v>103</v>
      </c>
      <c r="D175" s="35" t="s">
        <v>109</v>
      </c>
      <c r="E175" s="35" t="s">
        <v>92</v>
      </c>
      <c r="F175" s="187">
        <v>0</v>
      </c>
    </row>
    <row r="176" spans="1:6" ht="15.75">
      <c r="A176" s="58" t="s">
        <v>110</v>
      </c>
      <c r="B176" s="5" t="s">
        <v>88</v>
      </c>
      <c r="C176" s="6" t="s">
        <v>103</v>
      </c>
      <c r="D176" s="4" t="s">
        <v>111</v>
      </c>
      <c r="E176" s="4" t="s">
        <v>11</v>
      </c>
      <c r="F176" s="149">
        <f>F177+F179+F196</f>
        <v>62438.9</v>
      </c>
    </row>
    <row r="177" spans="1:6" ht="45.75">
      <c r="A177" s="56" t="s">
        <v>112</v>
      </c>
      <c r="B177" s="15" t="s">
        <v>88</v>
      </c>
      <c r="C177" s="6" t="s">
        <v>103</v>
      </c>
      <c r="D177" s="6" t="s">
        <v>113</v>
      </c>
      <c r="E177" s="23"/>
      <c r="F177" s="149">
        <f>F178</f>
        <v>16681.6</v>
      </c>
    </row>
    <row r="178" spans="1:6" ht="30">
      <c r="A178" s="45" t="s">
        <v>292</v>
      </c>
      <c r="B178" s="201" t="s">
        <v>88</v>
      </c>
      <c r="C178" s="201" t="s">
        <v>103</v>
      </c>
      <c r="D178" s="201" t="s">
        <v>113</v>
      </c>
      <c r="E178" s="201" t="s">
        <v>285</v>
      </c>
      <c r="F178" s="200">
        <v>16681.6</v>
      </c>
    </row>
    <row r="179" spans="1:6" ht="15.75">
      <c r="A179" s="62" t="s">
        <v>114</v>
      </c>
      <c r="B179" s="23" t="s">
        <v>88</v>
      </c>
      <c r="C179" s="23" t="s">
        <v>103</v>
      </c>
      <c r="D179" s="23" t="s">
        <v>115</v>
      </c>
      <c r="E179" s="19"/>
      <c r="F179" s="188">
        <f>F184+F188+F190+F192+F182+F186+F194</f>
        <v>44155.5</v>
      </c>
    </row>
    <row r="180" spans="1:6" ht="15" hidden="1">
      <c r="A180" s="69" t="s">
        <v>95</v>
      </c>
      <c r="B180" s="41" t="s">
        <v>88</v>
      </c>
      <c r="C180" s="41" t="s">
        <v>103</v>
      </c>
      <c r="D180" s="41" t="s">
        <v>115</v>
      </c>
      <c r="E180" s="41" t="s">
        <v>96</v>
      </c>
      <c r="F180" s="163">
        <v>0</v>
      </c>
    </row>
    <row r="181" spans="1:6" ht="15" hidden="1">
      <c r="A181" s="57" t="s">
        <v>18</v>
      </c>
      <c r="B181" s="14" t="s">
        <v>88</v>
      </c>
      <c r="C181" s="14" t="s">
        <v>103</v>
      </c>
      <c r="D181" s="14" t="s">
        <v>115</v>
      </c>
      <c r="E181" s="14" t="s">
        <v>19</v>
      </c>
      <c r="F181" s="153">
        <v>0</v>
      </c>
    </row>
    <row r="182" spans="1:6" ht="30.75">
      <c r="A182" s="54" t="s">
        <v>116</v>
      </c>
      <c r="B182" s="5" t="s">
        <v>88</v>
      </c>
      <c r="C182" s="23" t="s">
        <v>103</v>
      </c>
      <c r="D182" s="23" t="s">
        <v>117</v>
      </c>
      <c r="E182" s="19"/>
      <c r="F182" s="162">
        <f>F183</f>
        <v>33</v>
      </c>
    </row>
    <row r="183" spans="1:6" ht="15">
      <c r="A183" s="60" t="s">
        <v>18</v>
      </c>
      <c r="B183" s="17" t="s">
        <v>88</v>
      </c>
      <c r="C183" s="17" t="s">
        <v>103</v>
      </c>
      <c r="D183" s="17" t="s">
        <v>117</v>
      </c>
      <c r="E183" s="17" t="s">
        <v>19</v>
      </c>
      <c r="F183" s="176">
        <v>33</v>
      </c>
    </row>
    <row r="184" spans="1:6" ht="30.75">
      <c r="A184" s="36" t="s">
        <v>167</v>
      </c>
      <c r="B184" s="5" t="s">
        <v>88</v>
      </c>
      <c r="C184" s="23" t="s">
        <v>103</v>
      </c>
      <c r="D184" s="23" t="s">
        <v>118</v>
      </c>
      <c r="E184" s="19"/>
      <c r="F184" s="162">
        <f>F185</f>
        <v>3811.2</v>
      </c>
    </row>
    <row r="185" spans="1:6" ht="30">
      <c r="A185" s="77" t="s">
        <v>292</v>
      </c>
      <c r="B185" s="17" t="s">
        <v>88</v>
      </c>
      <c r="C185" s="17" t="s">
        <v>103</v>
      </c>
      <c r="D185" s="17" t="s">
        <v>118</v>
      </c>
      <c r="E185" s="17" t="s">
        <v>285</v>
      </c>
      <c r="F185" s="203">
        <f>2841.1+463.8+284.1+222.2</f>
        <v>3811.2</v>
      </c>
    </row>
    <row r="186" spans="1:6" ht="45.75">
      <c r="A186" s="89" t="s">
        <v>331</v>
      </c>
      <c r="B186" s="5" t="s">
        <v>88</v>
      </c>
      <c r="C186" s="23" t="s">
        <v>103</v>
      </c>
      <c r="D186" s="23" t="s">
        <v>330</v>
      </c>
      <c r="E186" s="19"/>
      <c r="F186" s="149">
        <f>F187</f>
        <v>98.6</v>
      </c>
    </row>
    <row r="187" spans="1:6" ht="15">
      <c r="A187" s="57" t="s">
        <v>293</v>
      </c>
      <c r="B187" s="14" t="s">
        <v>88</v>
      </c>
      <c r="C187" s="14" t="s">
        <v>103</v>
      </c>
      <c r="D187" s="14" t="s">
        <v>330</v>
      </c>
      <c r="E187" s="14" t="s">
        <v>141</v>
      </c>
      <c r="F187" s="200">
        <f>160-60-1.4</f>
        <v>98.6</v>
      </c>
    </row>
    <row r="188" spans="1:6" ht="30.75">
      <c r="A188" s="76" t="s">
        <v>168</v>
      </c>
      <c r="B188" s="10" t="s">
        <v>88</v>
      </c>
      <c r="C188" s="40" t="s">
        <v>103</v>
      </c>
      <c r="D188" s="40" t="s">
        <v>169</v>
      </c>
      <c r="E188" s="11"/>
      <c r="F188" s="181">
        <f>F189</f>
        <v>1168.8</v>
      </c>
    </row>
    <row r="189" spans="1:6" ht="21" customHeight="1">
      <c r="A189" s="75" t="s">
        <v>18</v>
      </c>
      <c r="B189" s="17" t="s">
        <v>88</v>
      </c>
      <c r="C189" s="17" t="s">
        <v>103</v>
      </c>
      <c r="D189" s="17" t="s">
        <v>169</v>
      </c>
      <c r="E189" s="17" t="s">
        <v>19</v>
      </c>
      <c r="F189" s="176">
        <v>1168.8</v>
      </c>
    </row>
    <row r="190" spans="1:6" ht="30.75">
      <c r="A190" s="78" t="s">
        <v>171</v>
      </c>
      <c r="B190" s="5" t="s">
        <v>88</v>
      </c>
      <c r="C190" s="23" t="s">
        <v>103</v>
      </c>
      <c r="D190" s="23" t="s">
        <v>170</v>
      </c>
      <c r="E190" s="19"/>
      <c r="F190" s="162">
        <f>F191</f>
        <v>15661.2</v>
      </c>
    </row>
    <row r="191" spans="1:6" ht="30">
      <c r="A191" s="45" t="s">
        <v>292</v>
      </c>
      <c r="B191" s="17" t="s">
        <v>88</v>
      </c>
      <c r="C191" s="17" t="s">
        <v>103</v>
      </c>
      <c r="D191" s="17" t="s">
        <v>170</v>
      </c>
      <c r="E191" s="17" t="s">
        <v>285</v>
      </c>
      <c r="F191" s="176">
        <f>3306.2+2700+9655</f>
        <v>15661.2</v>
      </c>
    </row>
    <row r="192" spans="1:6" ht="45.75">
      <c r="A192" s="78" t="s">
        <v>237</v>
      </c>
      <c r="B192" s="5" t="s">
        <v>88</v>
      </c>
      <c r="C192" s="23" t="s">
        <v>103</v>
      </c>
      <c r="D192" s="23" t="s">
        <v>238</v>
      </c>
      <c r="E192" s="19"/>
      <c r="F192" s="162">
        <f>F193</f>
        <v>20193.8</v>
      </c>
    </row>
    <row r="193" spans="1:6" ht="30">
      <c r="A193" s="45" t="s">
        <v>292</v>
      </c>
      <c r="B193" s="17" t="s">
        <v>88</v>
      </c>
      <c r="C193" s="17" t="s">
        <v>103</v>
      </c>
      <c r="D193" s="17" t="s">
        <v>238</v>
      </c>
      <c r="E193" s="17" t="s">
        <v>285</v>
      </c>
      <c r="F193" s="176">
        <v>20193.8</v>
      </c>
    </row>
    <row r="194" spans="1:6" ht="45.75">
      <c r="A194" s="54" t="s">
        <v>335</v>
      </c>
      <c r="B194" s="5" t="s">
        <v>88</v>
      </c>
      <c r="C194" s="23" t="s">
        <v>103</v>
      </c>
      <c r="D194" s="23" t="s">
        <v>334</v>
      </c>
      <c r="E194" s="19"/>
      <c r="F194" s="191">
        <f>F195</f>
        <v>3188.9</v>
      </c>
    </row>
    <row r="195" spans="1:6" ht="30">
      <c r="A195" s="45" t="s">
        <v>292</v>
      </c>
      <c r="B195" s="202" t="s">
        <v>88</v>
      </c>
      <c r="C195" s="202" t="s">
        <v>103</v>
      </c>
      <c r="D195" s="202" t="s">
        <v>334</v>
      </c>
      <c r="E195" s="202" t="s">
        <v>285</v>
      </c>
      <c r="F195" s="203">
        <v>3188.9</v>
      </c>
    </row>
    <row r="196" spans="1:6" ht="30.75">
      <c r="A196" s="61" t="s">
        <v>119</v>
      </c>
      <c r="B196" s="7" t="s">
        <v>88</v>
      </c>
      <c r="C196" s="8" t="s">
        <v>103</v>
      </c>
      <c r="D196" s="8" t="s">
        <v>120</v>
      </c>
      <c r="E196" s="37"/>
      <c r="F196" s="150">
        <f>F199+F197</f>
        <v>1601.8</v>
      </c>
    </row>
    <row r="197" spans="1:6" ht="30.75">
      <c r="A197" s="62" t="s">
        <v>319</v>
      </c>
      <c r="B197" s="23" t="s">
        <v>88</v>
      </c>
      <c r="C197" s="23" t="s">
        <v>103</v>
      </c>
      <c r="D197" s="23" t="s">
        <v>318</v>
      </c>
      <c r="E197" s="19"/>
      <c r="F197" s="162">
        <f>F198</f>
        <v>1601.8</v>
      </c>
    </row>
    <row r="198" spans="1:6" ht="15">
      <c r="A198" s="60" t="s">
        <v>18</v>
      </c>
      <c r="B198" s="17" t="s">
        <v>88</v>
      </c>
      <c r="C198" s="17" t="s">
        <v>103</v>
      </c>
      <c r="D198" s="17" t="s">
        <v>318</v>
      </c>
      <c r="E198" s="17" t="s">
        <v>19</v>
      </c>
      <c r="F198" s="176">
        <v>1601.8</v>
      </c>
    </row>
    <row r="199" spans="1:6" ht="30.75">
      <c r="A199" s="54" t="s">
        <v>121</v>
      </c>
      <c r="B199" s="5" t="s">
        <v>88</v>
      </c>
      <c r="C199" s="6" t="s">
        <v>103</v>
      </c>
      <c r="D199" s="6" t="s">
        <v>122</v>
      </c>
      <c r="E199" s="38"/>
      <c r="F199" s="149">
        <f>F201</f>
        <v>0</v>
      </c>
    </row>
    <row r="200" spans="1:6" ht="30.75">
      <c r="A200" s="138" t="s">
        <v>314</v>
      </c>
      <c r="B200" s="16" t="s">
        <v>88</v>
      </c>
      <c r="C200" s="139" t="s">
        <v>103</v>
      </c>
      <c r="D200" s="139" t="s">
        <v>315</v>
      </c>
      <c r="E200" s="102"/>
      <c r="F200" s="189">
        <f>F201</f>
        <v>0</v>
      </c>
    </row>
    <row r="201" spans="1:6" ht="15">
      <c r="A201" s="57" t="s">
        <v>18</v>
      </c>
      <c r="B201" s="14" t="s">
        <v>88</v>
      </c>
      <c r="C201" s="14" t="s">
        <v>103</v>
      </c>
      <c r="D201" s="14" t="s">
        <v>315</v>
      </c>
      <c r="E201" s="103" t="s">
        <v>19</v>
      </c>
      <c r="F201" s="153">
        <f>11.2-11.2</f>
        <v>0</v>
      </c>
    </row>
    <row r="202" spans="1:6" ht="15.75">
      <c r="A202" s="58" t="s">
        <v>278</v>
      </c>
      <c r="B202" s="7" t="s">
        <v>88</v>
      </c>
      <c r="C202" s="8" t="s">
        <v>103</v>
      </c>
      <c r="D202" s="8" t="s">
        <v>277</v>
      </c>
      <c r="E202" s="37"/>
      <c r="F202" s="150">
        <f>F203</f>
        <v>1406.7</v>
      </c>
    </row>
    <row r="203" spans="1:6" ht="45.75">
      <c r="A203" s="116" t="s">
        <v>327</v>
      </c>
      <c r="B203" s="5" t="s">
        <v>88</v>
      </c>
      <c r="C203" s="6" t="s">
        <v>103</v>
      </c>
      <c r="D203" s="6" t="s">
        <v>326</v>
      </c>
      <c r="E203" s="38"/>
      <c r="F203" s="149">
        <f>F204</f>
        <v>1406.7</v>
      </c>
    </row>
    <row r="204" spans="1:6" ht="15">
      <c r="A204" s="142" t="s">
        <v>280</v>
      </c>
      <c r="B204" s="14" t="s">
        <v>88</v>
      </c>
      <c r="C204" s="14" t="s">
        <v>103</v>
      </c>
      <c r="D204" s="14" t="s">
        <v>326</v>
      </c>
      <c r="E204" s="103" t="s">
        <v>279</v>
      </c>
      <c r="F204" s="153">
        <v>1406.7</v>
      </c>
    </row>
    <row r="205" spans="1:6" ht="15.75">
      <c r="A205" s="58" t="s">
        <v>123</v>
      </c>
      <c r="B205" s="32" t="s">
        <v>88</v>
      </c>
      <c r="C205" s="8" t="s">
        <v>124</v>
      </c>
      <c r="D205" s="17"/>
      <c r="E205" s="17"/>
      <c r="F205" s="149">
        <f>F209+F206</f>
        <v>8024.5</v>
      </c>
    </row>
    <row r="206" spans="1:6" ht="30.75">
      <c r="A206" s="66" t="s">
        <v>104</v>
      </c>
      <c r="B206" s="34" t="s">
        <v>88</v>
      </c>
      <c r="C206" s="34" t="s">
        <v>124</v>
      </c>
      <c r="D206" s="34" t="s">
        <v>105</v>
      </c>
      <c r="E206" s="34"/>
      <c r="F206" s="161">
        <f>F207</f>
        <v>0</v>
      </c>
    </row>
    <row r="207" spans="1:6" ht="60.75">
      <c r="A207" s="62" t="s">
        <v>106</v>
      </c>
      <c r="B207" s="23" t="s">
        <v>88</v>
      </c>
      <c r="C207" s="23" t="s">
        <v>124</v>
      </c>
      <c r="D207" s="23" t="s">
        <v>107</v>
      </c>
      <c r="E207" s="23"/>
      <c r="F207" s="149">
        <f>F208</f>
        <v>0</v>
      </c>
    </row>
    <row r="208" spans="1:6" ht="15">
      <c r="A208" s="67" t="s">
        <v>91</v>
      </c>
      <c r="B208" s="86" t="s">
        <v>88</v>
      </c>
      <c r="C208" s="86" t="s">
        <v>124</v>
      </c>
      <c r="D208" s="86" t="s">
        <v>107</v>
      </c>
      <c r="E208" s="86" t="s">
        <v>92</v>
      </c>
      <c r="F208" s="177">
        <f>700-700</f>
        <v>0</v>
      </c>
    </row>
    <row r="209" spans="1:6" ht="15.75">
      <c r="A209" s="58" t="s">
        <v>123</v>
      </c>
      <c r="B209" s="7" t="s">
        <v>88</v>
      </c>
      <c r="C209" s="8" t="s">
        <v>124</v>
      </c>
      <c r="D209" s="9" t="s">
        <v>125</v>
      </c>
      <c r="E209" s="9" t="s">
        <v>11</v>
      </c>
      <c r="F209" s="150">
        <f>F210+F213+F216+F223+F227+F230+F219</f>
        <v>8024.5</v>
      </c>
    </row>
    <row r="210" spans="1:6" ht="15.75">
      <c r="A210" s="54" t="s">
        <v>126</v>
      </c>
      <c r="B210" s="5" t="s">
        <v>88</v>
      </c>
      <c r="C210" s="5" t="s">
        <v>124</v>
      </c>
      <c r="D210" s="6" t="s">
        <v>127</v>
      </c>
      <c r="E210" s="23"/>
      <c r="F210" s="149">
        <f>F212+F211</f>
        <v>4038.8</v>
      </c>
    </row>
    <row r="211" spans="1:6" ht="15">
      <c r="A211" s="55" t="s">
        <v>293</v>
      </c>
      <c r="B211" s="12" t="s">
        <v>88</v>
      </c>
      <c r="C211" s="12" t="s">
        <v>124</v>
      </c>
      <c r="D211" s="12" t="s">
        <v>127</v>
      </c>
      <c r="E211" s="12" t="s">
        <v>141</v>
      </c>
      <c r="F211" s="205">
        <f>196.3-2.1</f>
        <v>194.20000000000002</v>
      </c>
    </row>
    <row r="212" spans="1:6" ht="15">
      <c r="A212" s="57" t="s">
        <v>18</v>
      </c>
      <c r="B212" s="14" t="s">
        <v>88</v>
      </c>
      <c r="C212" s="14" t="s">
        <v>124</v>
      </c>
      <c r="D212" s="14" t="s">
        <v>127</v>
      </c>
      <c r="E212" s="14" t="s">
        <v>19</v>
      </c>
      <c r="F212" s="200">
        <f>4394.1-200-194.4-46.1-18.9-0.7-30-4.3-55.1</f>
        <v>3844.6000000000004</v>
      </c>
    </row>
    <row r="213" spans="1:6" ht="45.75">
      <c r="A213" s="56" t="s">
        <v>128</v>
      </c>
      <c r="B213" s="21" t="s">
        <v>88</v>
      </c>
      <c r="C213" s="21" t="s">
        <v>124</v>
      </c>
      <c r="D213" s="6" t="s">
        <v>129</v>
      </c>
      <c r="E213" s="23"/>
      <c r="F213" s="190">
        <f>F214+F215</f>
        <v>0</v>
      </c>
    </row>
    <row r="214" spans="1:6" ht="30">
      <c r="A214" s="55" t="s">
        <v>292</v>
      </c>
      <c r="B214" s="12" t="s">
        <v>88</v>
      </c>
      <c r="C214" s="12" t="s">
        <v>124</v>
      </c>
      <c r="D214" s="12" t="s">
        <v>129</v>
      </c>
      <c r="E214" s="12" t="s">
        <v>285</v>
      </c>
      <c r="F214" s="151">
        <f>2801.1-2801.1</f>
        <v>0</v>
      </c>
    </row>
    <row r="215" spans="1:6" ht="15">
      <c r="A215" s="57" t="s">
        <v>18</v>
      </c>
      <c r="B215" s="14" t="s">
        <v>88</v>
      </c>
      <c r="C215" s="14" t="s">
        <v>124</v>
      </c>
      <c r="D215" s="14" t="s">
        <v>129</v>
      </c>
      <c r="E215" s="14" t="s">
        <v>19</v>
      </c>
      <c r="F215" s="153">
        <f>5502-5502</f>
        <v>0</v>
      </c>
    </row>
    <row r="216" spans="1:6" ht="15.75">
      <c r="A216" s="54" t="s">
        <v>130</v>
      </c>
      <c r="B216" s="21" t="s">
        <v>88</v>
      </c>
      <c r="C216" s="21" t="s">
        <v>124</v>
      </c>
      <c r="D216" s="6" t="s">
        <v>131</v>
      </c>
      <c r="E216" s="23"/>
      <c r="F216" s="161">
        <f>F217+F218</f>
        <v>368</v>
      </c>
    </row>
    <row r="217" spans="1:6" ht="30">
      <c r="A217" s="55" t="s">
        <v>292</v>
      </c>
      <c r="B217" s="12" t="s">
        <v>88</v>
      </c>
      <c r="C217" s="12" t="s">
        <v>124</v>
      </c>
      <c r="D217" s="12" t="s">
        <v>131</v>
      </c>
      <c r="E217" s="12" t="s">
        <v>285</v>
      </c>
      <c r="F217" s="151">
        <f>350+18</f>
        <v>368</v>
      </c>
    </row>
    <row r="218" spans="1:6" ht="15">
      <c r="A218" s="57" t="s">
        <v>18</v>
      </c>
      <c r="B218" s="14" t="s">
        <v>88</v>
      </c>
      <c r="C218" s="14" t="s">
        <v>124</v>
      </c>
      <c r="D218" s="14" t="s">
        <v>131</v>
      </c>
      <c r="E218" s="14" t="s">
        <v>19</v>
      </c>
      <c r="F218" s="200">
        <f>150-18-99-33</f>
        <v>0</v>
      </c>
    </row>
    <row r="219" spans="1:6" ht="15.75">
      <c r="A219" s="62" t="s">
        <v>192</v>
      </c>
      <c r="B219" s="5" t="s">
        <v>88</v>
      </c>
      <c r="C219" s="23" t="s">
        <v>124</v>
      </c>
      <c r="D219" s="23" t="s">
        <v>193</v>
      </c>
      <c r="E219" s="19"/>
      <c r="F219" s="162">
        <f>F221+F220+F222</f>
        <v>427.7</v>
      </c>
    </row>
    <row r="220" spans="1:6" ht="15">
      <c r="A220" s="55" t="s">
        <v>293</v>
      </c>
      <c r="B220" s="12" t="s">
        <v>88</v>
      </c>
      <c r="C220" s="12" t="s">
        <v>124</v>
      </c>
      <c r="D220" s="12" t="s">
        <v>193</v>
      </c>
      <c r="E220" s="12" t="s">
        <v>141</v>
      </c>
      <c r="F220" s="156">
        <v>36.3</v>
      </c>
    </row>
    <row r="221" spans="1:6" ht="15">
      <c r="A221" s="55" t="s">
        <v>18</v>
      </c>
      <c r="B221" s="12" t="s">
        <v>88</v>
      </c>
      <c r="C221" s="12" t="s">
        <v>124</v>
      </c>
      <c r="D221" s="12" t="s">
        <v>193</v>
      </c>
      <c r="E221" s="12" t="s">
        <v>19</v>
      </c>
      <c r="F221" s="151">
        <v>0</v>
      </c>
    </row>
    <row r="222" spans="1:6" ht="30">
      <c r="A222" s="57" t="s">
        <v>292</v>
      </c>
      <c r="B222" s="14" t="s">
        <v>88</v>
      </c>
      <c r="C222" s="14" t="s">
        <v>124</v>
      </c>
      <c r="D222" s="14" t="s">
        <v>193</v>
      </c>
      <c r="E222" s="14" t="s">
        <v>285</v>
      </c>
      <c r="F222" s="200">
        <f>400-8.6</f>
        <v>391.4</v>
      </c>
    </row>
    <row r="223" spans="1:6" ht="30.75">
      <c r="A223" s="131" t="s">
        <v>235</v>
      </c>
      <c r="B223" s="21" t="s">
        <v>88</v>
      </c>
      <c r="C223" s="21" t="s">
        <v>124</v>
      </c>
      <c r="D223" s="132" t="s">
        <v>132</v>
      </c>
      <c r="E223" s="93"/>
      <c r="F223" s="190">
        <f>F224+F225+F226</f>
        <v>2114.5</v>
      </c>
    </row>
    <row r="224" spans="1:6" ht="15">
      <c r="A224" s="133" t="s">
        <v>293</v>
      </c>
      <c r="B224" s="19" t="s">
        <v>88</v>
      </c>
      <c r="C224" s="19" t="s">
        <v>124</v>
      </c>
      <c r="D224" s="19" t="s">
        <v>132</v>
      </c>
      <c r="E224" s="19" t="s">
        <v>141</v>
      </c>
      <c r="F224" s="215">
        <f>667.4-4.7</f>
        <v>662.6999999999999</v>
      </c>
    </row>
    <row r="225" spans="1:6" ht="30">
      <c r="A225" s="55" t="s">
        <v>292</v>
      </c>
      <c r="B225" s="12" t="s">
        <v>88</v>
      </c>
      <c r="C225" s="12" t="s">
        <v>124</v>
      </c>
      <c r="D225" s="12" t="s">
        <v>132</v>
      </c>
      <c r="E225" s="12" t="s">
        <v>285</v>
      </c>
      <c r="F225" s="205">
        <f>900-30+81-12</f>
        <v>939</v>
      </c>
    </row>
    <row r="226" spans="1:6" ht="15">
      <c r="A226" s="57" t="s">
        <v>18</v>
      </c>
      <c r="B226" s="14" t="s">
        <v>88</v>
      </c>
      <c r="C226" s="14" t="s">
        <v>124</v>
      </c>
      <c r="D226" s="14" t="s">
        <v>132</v>
      </c>
      <c r="E226" s="14" t="s">
        <v>19</v>
      </c>
      <c r="F226" s="200">
        <f>562.9-49.6-0.5</f>
        <v>512.8</v>
      </c>
    </row>
    <row r="227" spans="1:6" ht="15.75">
      <c r="A227" s="54" t="s">
        <v>133</v>
      </c>
      <c r="B227" s="21" t="s">
        <v>88</v>
      </c>
      <c r="C227" s="21" t="s">
        <v>124</v>
      </c>
      <c r="D227" s="6" t="s">
        <v>134</v>
      </c>
      <c r="E227" s="23"/>
      <c r="F227" s="149">
        <f>F228+F229</f>
        <v>1075.5</v>
      </c>
    </row>
    <row r="228" spans="1:6" ht="30">
      <c r="A228" s="55" t="s">
        <v>292</v>
      </c>
      <c r="B228" s="12" t="s">
        <v>88</v>
      </c>
      <c r="C228" s="12" t="s">
        <v>124</v>
      </c>
      <c r="D228" s="12" t="s">
        <v>134</v>
      </c>
      <c r="E228" s="12" t="s">
        <v>285</v>
      </c>
      <c r="F228" s="151">
        <v>998</v>
      </c>
    </row>
    <row r="229" spans="1:6" ht="15">
      <c r="A229" s="57" t="s">
        <v>18</v>
      </c>
      <c r="B229" s="14" t="s">
        <v>88</v>
      </c>
      <c r="C229" s="14" t="s">
        <v>124</v>
      </c>
      <c r="D229" s="14" t="s">
        <v>134</v>
      </c>
      <c r="E229" s="14" t="s">
        <v>19</v>
      </c>
      <c r="F229" s="203">
        <f>114.2-36.7</f>
        <v>77.5</v>
      </c>
    </row>
    <row r="230" spans="1:6" ht="30.75" hidden="1">
      <c r="A230" s="79" t="s">
        <v>172</v>
      </c>
      <c r="B230" s="21" t="s">
        <v>88</v>
      </c>
      <c r="C230" s="23" t="s">
        <v>124</v>
      </c>
      <c r="D230" s="23" t="s">
        <v>173</v>
      </c>
      <c r="E230" s="28"/>
      <c r="F230" s="162">
        <f>F231</f>
        <v>0</v>
      </c>
    </row>
    <row r="231" spans="1:6" ht="15" hidden="1">
      <c r="A231" s="80" t="s">
        <v>18</v>
      </c>
      <c r="B231" s="12" t="s">
        <v>88</v>
      </c>
      <c r="C231" s="81" t="s">
        <v>124</v>
      </c>
      <c r="D231" s="82" t="s">
        <v>173</v>
      </c>
      <c r="E231" s="82" t="s">
        <v>19</v>
      </c>
      <c r="F231" s="176"/>
    </row>
    <row r="232" spans="1:6" ht="15.75">
      <c r="A232" s="68" t="s">
        <v>243</v>
      </c>
      <c r="B232" s="32" t="s">
        <v>88</v>
      </c>
      <c r="C232" s="32" t="s">
        <v>244</v>
      </c>
      <c r="D232" s="26"/>
      <c r="E232" s="26"/>
      <c r="F232" s="166">
        <f>F233</f>
        <v>6817.599999999999</v>
      </c>
    </row>
    <row r="233" spans="1:6" ht="15.75">
      <c r="A233" s="62" t="s">
        <v>139</v>
      </c>
      <c r="B233" s="5" t="s">
        <v>88</v>
      </c>
      <c r="C233" s="5" t="s">
        <v>244</v>
      </c>
      <c r="D233" s="23" t="s">
        <v>266</v>
      </c>
      <c r="E233" s="23"/>
      <c r="F233" s="162">
        <f>F234</f>
        <v>6817.599999999999</v>
      </c>
    </row>
    <row r="234" spans="1:6" ht="15">
      <c r="A234" s="57" t="s">
        <v>293</v>
      </c>
      <c r="B234" s="14" t="s">
        <v>88</v>
      </c>
      <c r="C234" s="86" t="s">
        <v>244</v>
      </c>
      <c r="D234" s="86" t="s">
        <v>266</v>
      </c>
      <c r="E234" s="86" t="s">
        <v>141</v>
      </c>
      <c r="F234" s="200">
        <f>6755.5-160.3+177.5+30+14.9</f>
        <v>6817.599999999999</v>
      </c>
    </row>
    <row r="235" spans="1:6" ht="15.75">
      <c r="A235" s="68" t="s">
        <v>227</v>
      </c>
      <c r="B235" s="32" t="s">
        <v>231</v>
      </c>
      <c r="C235" s="26"/>
      <c r="D235" s="26"/>
      <c r="E235" s="26"/>
      <c r="F235" s="166">
        <f>F236</f>
        <v>49.6</v>
      </c>
    </row>
    <row r="236" spans="1:6" ht="15.75">
      <c r="A236" s="66" t="s">
        <v>228</v>
      </c>
      <c r="B236" s="7" t="s">
        <v>231</v>
      </c>
      <c r="C236" s="34" t="s">
        <v>232</v>
      </c>
      <c r="D236" s="35"/>
      <c r="E236" s="35"/>
      <c r="F236" s="188">
        <f>F237</f>
        <v>49.6</v>
      </c>
    </row>
    <row r="237" spans="1:6" ht="15.75">
      <c r="A237" s="66" t="s">
        <v>229</v>
      </c>
      <c r="B237" s="7" t="s">
        <v>231</v>
      </c>
      <c r="C237" s="34" t="s">
        <v>232</v>
      </c>
      <c r="D237" s="34" t="s">
        <v>233</v>
      </c>
      <c r="E237" s="35"/>
      <c r="F237" s="188">
        <f>F238</f>
        <v>49.6</v>
      </c>
    </row>
    <row r="238" spans="1:6" ht="15.75">
      <c r="A238" s="62" t="s">
        <v>230</v>
      </c>
      <c r="B238" s="5" t="s">
        <v>231</v>
      </c>
      <c r="C238" s="5" t="s">
        <v>232</v>
      </c>
      <c r="D238" s="5" t="s">
        <v>234</v>
      </c>
      <c r="E238" s="28"/>
      <c r="F238" s="162">
        <f>F239</f>
        <v>49.6</v>
      </c>
    </row>
    <row r="239" spans="1:6" ht="30">
      <c r="A239" s="55" t="s">
        <v>292</v>
      </c>
      <c r="B239" s="86" t="s">
        <v>231</v>
      </c>
      <c r="C239" s="86" t="s">
        <v>232</v>
      </c>
      <c r="D239" s="86" t="s">
        <v>234</v>
      </c>
      <c r="E239" s="86" t="s">
        <v>285</v>
      </c>
      <c r="F239" s="200">
        <f>50-0.4</f>
        <v>49.6</v>
      </c>
    </row>
    <row r="240" spans="1:6" ht="15.75">
      <c r="A240" s="58" t="s">
        <v>248</v>
      </c>
      <c r="B240" s="9" t="s">
        <v>135</v>
      </c>
      <c r="C240" s="33"/>
      <c r="D240" s="33" t="s">
        <v>11</v>
      </c>
      <c r="E240" s="33" t="s">
        <v>11</v>
      </c>
      <c r="F240" s="150">
        <f>F241+F247+F254</f>
        <v>21106.8</v>
      </c>
    </row>
    <row r="241" spans="1:6" ht="15.75">
      <c r="A241" s="54" t="s">
        <v>136</v>
      </c>
      <c r="B241" s="5" t="s">
        <v>135</v>
      </c>
      <c r="C241" s="6" t="s">
        <v>137</v>
      </c>
      <c r="D241" s="4" t="s">
        <v>11</v>
      </c>
      <c r="E241" s="4" t="s">
        <v>11</v>
      </c>
      <c r="F241" s="149">
        <f>F242+F251</f>
        <v>19845.7</v>
      </c>
    </row>
    <row r="242" spans="1:6" ht="15.75">
      <c r="A242" s="54" t="s">
        <v>249</v>
      </c>
      <c r="B242" s="15" t="s">
        <v>135</v>
      </c>
      <c r="C242" s="6" t="s">
        <v>137</v>
      </c>
      <c r="D242" s="6" t="s">
        <v>138</v>
      </c>
      <c r="E242" s="4" t="s">
        <v>11</v>
      </c>
      <c r="F242" s="149">
        <f>F245+F243</f>
        <v>17331.2</v>
      </c>
    </row>
    <row r="243" spans="1:6" ht="30.75">
      <c r="A243" s="89" t="s">
        <v>189</v>
      </c>
      <c r="B243" s="5" t="s">
        <v>135</v>
      </c>
      <c r="C243" s="23" t="s">
        <v>137</v>
      </c>
      <c r="D243" s="23" t="s">
        <v>190</v>
      </c>
      <c r="E243" s="5"/>
      <c r="F243" s="149">
        <f>F244</f>
        <v>3353.8</v>
      </c>
    </row>
    <row r="244" spans="1:6" ht="15">
      <c r="A244" s="57" t="s">
        <v>18</v>
      </c>
      <c r="B244" s="48" t="s">
        <v>135</v>
      </c>
      <c r="C244" s="26" t="s">
        <v>137</v>
      </c>
      <c r="D244" s="26" t="s">
        <v>190</v>
      </c>
      <c r="E244" s="26" t="s">
        <v>19</v>
      </c>
      <c r="F244" s="182">
        <v>3353.8</v>
      </c>
    </row>
    <row r="245" spans="1:6" ht="15.75">
      <c r="A245" s="54" t="s">
        <v>139</v>
      </c>
      <c r="B245" s="5" t="s">
        <v>135</v>
      </c>
      <c r="C245" s="6" t="s">
        <v>137</v>
      </c>
      <c r="D245" s="6" t="s">
        <v>140</v>
      </c>
      <c r="E245" s="19"/>
      <c r="F245" s="149">
        <f>F246</f>
        <v>13977.4</v>
      </c>
    </row>
    <row r="246" spans="1:6" ht="15">
      <c r="A246" s="57" t="s">
        <v>293</v>
      </c>
      <c r="B246" s="14" t="s">
        <v>135</v>
      </c>
      <c r="C246" s="14" t="s">
        <v>137</v>
      </c>
      <c r="D246" s="14" t="s">
        <v>140</v>
      </c>
      <c r="E246" s="14" t="s">
        <v>141</v>
      </c>
      <c r="F246" s="200">
        <f>13896.1-36.5+142.4-24.6</f>
        <v>13977.4</v>
      </c>
    </row>
    <row r="247" spans="1:6" ht="15.75" hidden="1">
      <c r="A247" s="54" t="s">
        <v>142</v>
      </c>
      <c r="B247" s="5" t="s">
        <v>135</v>
      </c>
      <c r="C247" s="6" t="s">
        <v>143</v>
      </c>
      <c r="D247" s="4"/>
      <c r="E247" s="4"/>
      <c r="F247" s="149">
        <f>F248</f>
        <v>0</v>
      </c>
    </row>
    <row r="248" spans="1:6" ht="30.75" hidden="1">
      <c r="A248" s="54" t="s">
        <v>144</v>
      </c>
      <c r="B248" s="15" t="s">
        <v>135</v>
      </c>
      <c r="C248" s="6" t="s">
        <v>143</v>
      </c>
      <c r="D248" s="6" t="s">
        <v>145</v>
      </c>
      <c r="E248" s="4"/>
      <c r="F248" s="149">
        <f>F249</f>
        <v>0</v>
      </c>
    </row>
    <row r="249" spans="1:6" ht="30.75" hidden="1">
      <c r="A249" s="54" t="s">
        <v>146</v>
      </c>
      <c r="B249" s="5" t="s">
        <v>135</v>
      </c>
      <c r="C249" s="6" t="s">
        <v>143</v>
      </c>
      <c r="D249" s="6" t="s">
        <v>147</v>
      </c>
      <c r="E249" s="19"/>
      <c r="F249" s="149">
        <f>F250</f>
        <v>0</v>
      </c>
    </row>
    <row r="250" spans="1:6" ht="15" hidden="1">
      <c r="A250" s="57" t="s">
        <v>18</v>
      </c>
      <c r="B250" s="14" t="s">
        <v>135</v>
      </c>
      <c r="C250" s="14" t="s">
        <v>143</v>
      </c>
      <c r="D250" s="14" t="s">
        <v>147</v>
      </c>
      <c r="E250" s="14" t="s">
        <v>19</v>
      </c>
      <c r="F250" s="153"/>
    </row>
    <row r="251" spans="1:6" ht="15.75">
      <c r="A251" s="140" t="s">
        <v>278</v>
      </c>
      <c r="B251" s="141" t="s">
        <v>135</v>
      </c>
      <c r="C251" s="141" t="s">
        <v>137</v>
      </c>
      <c r="D251" s="141" t="s">
        <v>277</v>
      </c>
      <c r="E251" s="39"/>
      <c r="F251" s="192">
        <f>F252</f>
        <v>2514.5</v>
      </c>
    </row>
    <row r="252" spans="1:6" ht="45.75">
      <c r="A252" s="119" t="s">
        <v>316</v>
      </c>
      <c r="B252" s="114" t="s">
        <v>135</v>
      </c>
      <c r="C252" s="114" t="s">
        <v>137</v>
      </c>
      <c r="D252" s="114" t="s">
        <v>317</v>
      </c>
      <c r="E252" s="136"/>
      <c r="F252" s="149">
        <f>F253</f>
        <v>2514.5</v>
      </c>
    </row>
    <row r="253" spans="1:6" ht="15">
      <c r="A253" s="142" t="s">
        <v>280</v>
      </c>
      <c r="B253" s="103" t="s">
        <v>135</v>
      </c>
      <c r="C253" s="103" t="s">
        <v>137</v>
      </c>
      <c r="D253" s="103" t="s">
        <v>317</v>
      </c>
      <c r="E253" s="103" t="s">
        <v>279</v>
      </c>
      <c r="F253" s="200">
        <f>1634.4+880.1</f>
        <v>2514.5</v>
      </c>
    </row>
    <row r="254" spans="1:6" ht="15.75">
      <c r="A254" s="58" t="s">
        <v>250</v>
      </c>
      <c r="B254" s="7" t="s">
        <v>135</v>
      </c>
      <c r="C254" s="8" t="s">
        <v>251</v>
      </c>
      <c r="D254" s="9" t="s">
        <v>11</v>
      </c>
      <c r="E254" s="9" t="s">
        <v>11</v>
      </c>
      <c r="F254" s="150">
        <f>F255+F261</f>
        <v>1261.1000000000001</v>
      </c>
    </row>
    <row r="255" spans="1:6" ht="15.75">
      <c r="A255" s="54" t="s">
        <v>252</v>
      </c>
      <c r="B255" s="15" t="s">
        <v>135</v>
      </c>
      <c r="C255" s="6" t="s">
        <v>251</v>
      </c>
      <c r="D255" s="6" t="s">
        <v>145</v>
      </c>
      <c r="E255" s="4" t="s">
        <v>11</v>
      </c>
      <c r="F255" s="149">
        <f>F256+F258</f>
        <v>1171.1000000000001</v>
      </c>
    </row>
    <row r="256" spans="1:6" ht="15.75">
      <c r="A256" s="54" t="s">
        <v>267</v>
      </c>
      <c r="B256" s="5" t="s">
        <v>135</v>
      </c>
      <c r="C256" s="6" t="s">
        <v>251</v>
      </c>
      <c r="D256" s="6" t="s">
        <v>149</v>
      </c>
      <c r="E256" s="19" t="s">
        <v>11</v>
      </c>
      <c r="F256" s="149">
        <f>F257+F260</f>
        <v>1171.1000000000001</v>
      </c>
    </row>
    <row r="257" spans="1:6" ht="15">
      <c r="A257" s="57" t="s">
        <v>293</v>
      </c>
      <c r="B257" s="14" t="s">
        <v>135</v>
      </c>
      <c r="C257" s="14" t="s">
        <v>251</v>
      </c>
      <c r="D257" s="14" t="s">
        <v>149</v>
      </c>
      <c r="E257" s="14" t="s">
        <v>141</v>
      </c>
      <c r="F257" s="200">
        <f>963.7+36.5</f>
        <v>1000.2</v>
      </c>
    </row>
    <row r="258" spans="1:6" ht="30.75" hidden="1">
      <c r="A258" s="54" t="s">
        <v>150</v>
      </c>
      <c r="B258" s="5" t="s">
        <v>135</v>
      </c>
      <c r="C258" s="6" t="s">
        <v>148</v>
      </c>
      <c r="D258" s="6" t="s">
        <v>151</v>
      </c>
      <c r="E258" s="19"/>
      <c r="F258" s="149">
        <f>F259</f>
        <v>0</v>
      </c>
    </row>
    <row r="259" spans="1:6" ht="15" hidden="1">
      <c r="A259" s="57" t="s">
        <v>18</v>
      </c>
      <c r="B259" s="14" t="s">
        <v>135</v>
      </c>
      <c r="C259" s="14" t="s">
        <v>148</v>
      </c>
      <c r="D259" s="14" t="s">
        <v>151</v>
      </c>
      <c r="E259" s="14" t="s">
        <v>19</v>
      </c>
      <c r="F259" s="153">
        <v>0</v>
      </c>
    </row>
    <row r="260" spans="1:6" ht="15">
      <c r="A260" s="57" t="s">
        <v>18</v>
      </c>
      <c r="B260" s="206" t="s">
        <v>135</v>
      </c>
      <c r="C260" s="206" t="s">
        <v>251</v>
      </c>
      <c r="D260" s="206" t="s">
        <v>149</v>
      </c>
      <c r="E260" s="206" t="s">
        <v>19</v>
      </c>
      <c r="F260" s="203">
        <f>240.5+29.6-99.2</f>
        <v>170.90000000000003</v>
      </c>
    </row>
    <row r="261" spans="1:6" ht="15.75">
      <c r="A261" s="61" t="s">
        <v>336</v>
      </c>
      <c r="B261" s="7" t="s">
        <v>135</v>
      </c>
      <c r="C261" s="8" t="s">
        <v>251</v>
      </c>
      <c r="D261" s="8" t="s">
        <v>338</v>
      </c>
      <c r="E261" s="17"/>
      <c r="F261" s="209">
        <f>F262</f>
        <v>90</v>
      </c>
    </row>
    <row r="262" spans="1:6" ht="45.75">
      <c r="A262" s="61" t="s">
        <v>337</v>
      </c>
      <c r="B262" s="7" t="s">
        <v>135</v>
      </c>
      <c r="C262" s="8" t="s">
        <v>251</v>
      </c>
      <c r="D262" s="8" t="s">
        <v>339</v>
      </c>
      <c r="E262" s="17"/>
      <c r="F262" s="209">
        <f>F263</f>
        <v>90</v>
      </c>
    </row>
    <row r="263" spans="1:6" ht="15">
      <c r="A263" s="57" t="s">
        <v>293</v>
      </c>
      <c r="B263" s="210" t="s">
        <v>135</v>
      </c>
      <c r="C263" s="211" t="s">
        <v>251</v>
      </c>
      <c r="D263" s="210" t="s">
        <v>340</v>
      </c>
      <c r="E263" s="202" t="s">
        <v>141</v>
      </c>
      <c r="F263" s="212">
        <v>90</v>
      </c>
    </row>
    <row r="264" spans="1:6" ht="22.5" customHeight="1">
      <c r="A264" s="66" t="s">
        <v>156</v>
      </c>
      <c r="B264" s="34" t="s">
        <v>157</v>
      </c>
      <c r="C264" s="35"/>
      <c r="D264" s="35"/>
      <c r="E264" s="35"/>
      <c r="F264" s="193">
        <f>F265+F270</f>
        <v>954</v>
      </c>
    </row>
    <row r="265" spans="1:6" ht="22.5" customHeight="1">
      <c r="A265" s="94" t="s">
        <v>204</v>
      </c>
      <c r="B265" s="93" t="s">
        <v>157</v>
      </c>
      <c r="C265" s="93" t="s">
        <v>208</v>
      </c>
      <c r="D265" s="93"/>
      <c r="E265" s="48"/>
      <c r="F265" s="193">
        <f>F266</f>
        <v>620</v>
      </c>
    </row>
    <row r="266" spans="1:6" ht="22.5" customHeight="1">
      <c r="A266" s="95" t="s">
        <v>205</v>
      </c>
      <c r="B266" s="34" t="s">
        <v>157</v>
      </c>
      <c r="C266" s="34" t="s">
        <v>208</v>
      </c>
      <c r="D266" s="34" t="s">
        <v>209</v>
      </c>
      <c r="E266" s="35"/>
      <c r="F266" s="193">
        <f>F267</f>
        <v>620</v>
      </c>
    </row>
    <row r="267" spans="1:6" ht="22.5" customHeight="1">
      <c r="A267" s="95" t="s">
        <v>206</v>
      </c>
      <c r="B267" s="34" t="s">
        <v>157</v>
      </c>
      <c r="C267" s="34" t="s">
        <v>208</v>
      </c>
      <c r="D267" s="34" t="s">
        <v>210</v>
      </c>
      <c r="E267" s="34"/>
      <c r="F267" s="194">
        <f>F268</f>
        <v>620</v>
      </c>
    </row>
    <row r="268" spans="1:6" ht="30.75" customHeight="1">
      <c r="A268" s="96" t="s">
        <v>207</v>
      </c>
      <c r="B268" s="40" t="s">
        <v>157</v>
      </c>
      <c r="C268" s="40" t="s">
        <v>208</v>
      </c>
      <c r="D268" s="40" t="s">
        <v>211</v>
      </c>
      <c r="E268" s="81"/>
      <c r="F268" s="195">
        <f>F269</f>
        <v>620</v>
      </c>
    </row>
    <row r="269" spans="1:6" ht="22.5" customHeight="1">
      <c r="A269" s="72" t="s">
        <v>198</v>
      </c>
      <c r="B269" s="86" t="s">
        <v>157</v>
      </c>
      <c r="C269" s="97" t="s">
        <v>208</v>
      </c>
      <c r="D269" s="97" t="s">
        <v>211</v>
      </c>
      <c r="E269" s="26" t="s">
        <v>203</v>
      </c>
      <c r="F269" s="196">
        <v>620</v>
      </c>
    </row>
    <row r="270" spans="1:6" ht="22.5" customHeight="1">
      <c r="A270" s="68" t="s">
        <v>194</v>
      </c>
      <c r="B270" s="32" t="s">
        <v>157</v>
      </c>
      <c r="C270" s="92" t="s">
        <v>199</v>
      </c>
      <c r="D270" s="26"/>
      <c r="E270" s="26"/>
      <c r="F270" s="193">
        <f>F271</f>
        <v>334</v>
      </c>
    </row>
    <row r="271" spans="1:6" ht="22.5" customHeight="1">
      <c r="A271" s="68" t="s">
        <v>195</v>
      </c>
      <c r="B271" s="32" t="s">
        <v>157</v>
      </c>
      <c r="C271" s="92" t="s">
        <v>199</v>
      </c>
      <c r="D271" s="92" t="s">
        <v>200</v>
      </c>
      <c r="E271" s="26"/>
      <c r="F271" s="193">
        <f>F275+F272</f>
        <v>334</v>
      </c>
    </row>
    <row r="272" spans="1:6" ht="22.5" customHeight="1">
      <c r="A272" s="66" t="s">
        <v>196</v>
      </c>
      <c r="B272" s="7" t="s">
        <v>157</v>
      </c>
      <c r="C272" s="34" t="s">
        <v>199</v>
      </c>
      <c r="D272" s="34" t="s">
        <v>222</v>
      </c>
      <c r="E272" s="35"/>
      <c r="F272" s="197">
        <f>F273</f>
        <v>300</v>
      </c>
    </row>
    <row r="273" spans="1:6" ht="30.75" customHeight="1">
      <c r="A273" s="71" t="s">
        <v>221</v>
      </c>
      <c r="B273" s="21" t="s">
        <v>157</v>
      </c>
      <c r="C273" s="93" t="s">
        <v>199</v>
      </c>
      <c r="D273" s="93" t="s">
        <v>222</v>
      </c>
      <c r="E273" s="48"/>
      <c r="F273" s="198">
        <f>F274</f>
        <v>300</v>
      </c>
    </row>
    <row r="274" spans="1:6" ht="22.5" customHeight="1">
      <c r="A274" s="72" t="s">
        <v>198</v>
      </c>
      <c r="B274" s="86" t="s">
        <v>157</v>
      </c>
      <c r="C274" s="86" t="s">
        <v>199</v>
      </c>
      <c r="D274" s="86" t="s">
        <v>222</v>
      </c>
      <c r="E274" s="86" t="s">
        <v>203</v>
      </c>
      <c r="F274" s="196">
        <v>300</v>
      </c>
    </row>
    <row r="275" spans="1:6" ht="22.5" customHeight="1">
      <c r="A275" s="66" t="s">
        <v>196</v>
      </c>
      <c r="B275" s="7" t="s">
        <v>157</v>
      </c>
      <c r="C275" s="34" t="s">
        <v>199</v>
      </c>
      <c r="D275" s="34" t="s">
        <v>201</v>
      </c>
      <c r="E275" s="35"/>
      <c r="F275" s="194">
        <f>F276</f>
        <v>34</v>
      </c>
    </row>
    <row r="276" spans="1:6" ht="30.75" customHeight="1">
      <c r="A276" s="71" t="s">
        <v>197</v>
      </c>
      <c r="B276" s="21" t="s">
        <v>157</v>
      </c>
      <c r="C276" s="93" t="s">
        <v>199</v>
      </c>
      <c r="D276" s="93" t="s">
        <v>202</v>
      </c>
      <c r="E276" s="48"/>
      <c r="F276" s="195">
        <f>F277</f>
        <v>34</v>
      </c>
    </row>
    <row r="277" spans="1:6" ht="22.5" customHeight="1">
      <c r="A277" s="45" t="s">
        <v>198</v>
      </c>
      <c r="B277" s="86" t="s">
        <v>157</v>
      </c>
      <c r="C277" s="86" t="s">
        <v>199</v>
      </c>
      <c r="D277" s="86" t="s">
        <v>202</v>
      </c>
      <c r="E277" s="86" t="s">
        <v>203</v>
      </c>
      <c r="F277" s="219">
        <f>200-166</f>
        <v>34</v>
      </c>
    </row>
    <row r="278" spans="1:6" ht="22.5" customHeight="1">
      <c r="A278" s="53" t="s">
        <v>152</v>
      </c>
      <c r="B278" s="4" t="s">
        <v>159</v>
      </c>
      <c r="C278" s="4"/>
      <c r="D278" s="4" t="s">
        <v>11</v>
      </c>
      <c r="E278" s="4" t="s">
        <v>11</v>
      </c>
      <c r="F278" s="149">
        <f>F279</f>
        <v>460</v>
      </c>
    </row>
    <row r="279" spans="1:6" ht="22.5" customHeight="1">
      <c r="A279" s="58" t="s">
        <v>257</v>
      </c>
      <c r="B279" s="4" t="s">
        <v>159</v>
      </c>
      <c r="C279" s="8" t="s">
        <v>256</v>
      </c>
      <c r="D279" s="9" t="s">
        <v>11</v>
      </c>
      <c r="E279" s="9" t="s">
        <v>11</v>
      </c>
      <c r="F279" s="149">
        <f>F280</f>
        <v>460</v>
      </c>
    </row>
    <row r="280" spans="1:6" ht="32.25" customHeight="1">
      <c r="A280" s="70" t="s">
        <v>153</v>
      </c>
      <c r="B280" s="4" t="s">
        <v>159</v>
      </c>
      <c r="C280" s="43" t="s">
        <v>256</v>
      </c>
      <c r="D280" s="43" t="s">
        <v>154</v>
      </c>
      <c r="E280" s="44"/>
      <c r="F280" s="161">
        <f>F281</f>
        <v>460</v>
      </c>
    </row>
    <row r="281" spans="1:6" ht="31.5" customHeight="1">
      <c r="A281" s="54" t="s">
        <v>268</v>
      </c>
      <c r="B281" s="4" t="s">
        <v>159</v>
      </c>
      <c r="C281" s="23" t="s">
        <v>256</v>
      </c>
      <c r="D281" s="23" t="s">
        <v>155</v>
      </c>
      <c r="E281" s="19"/>
      <c r="F281" s="149">
        <f>F282</f>
        <v>460</v>
      </c>
    </row>
    <row r="282" spans="1:6" ht="22.5" customHeight="1">
      <c r="A282" s="45" t="s">
        <v>293</v>
      </c>
      <c r="B282" s="46" t="s">
        <v>159</v>
      </c>
      <c r="C282" s="46" t="s">
        <v>256</v>
      </c>
      <c r="D282" s="47" t="s">
        <v>155</v>
      </c>
      <c r="E282" s="47" t="s">
        <v>141</v>
      </c>
      <c r="F282" s="153">
        <f>425+35</f>
        <v>460</v>
      </c>
    </row>
    <row r="283" spans="1:6" ht="22.5" customHeight="1">
      <c r="A283" s="113" t="s">
        <v>26</v>
      </c>
      <c r="B283" s="21" t="s">
        <v>253</v>
      </c>
      <c r="C283" s="48"/>
      <c r="D283" s="48"/>
      <c r="E283" s="48"/>
      <c r="F283" s="199">
        <f>F284</f>
        <v>0</v>
      </c>
    </row>
    <row r="284" spans="1:6" ht="30.75" customHeight="1">
      <c r="A284" s="54" t="s">
        <v>255</v>
      </c>
      <c r="B284" s="5" t="s">
        <v>253</v>
      </c>
      <c r="C284" s="6" t="s">
        <v>254</v>
      </c>
      <c r="D284" s="4" t="s">
        <v>11</v>
      </c>
      <c r="E284" s="4" t="s">
        <v>28</v>
      </c>
      <c r="F284" s="149">
        <f>F285</f>
        <v>0</v>
      </c>
    </row>
    <row r="285" spans="1:6" ht="22.5" customHeight="1">
      <c r="A285" s="58" t="s">
        <v>29</v>
      </c>
      <c r="B285" s="7" t="s">
        <v>253</v>
      </c>
      <c r="C285" s="8" t="s">
        <v>254</v>
      </c>
      <c r="D285" s="8" t="s">
        <v>30</v>
      </c>
      <c r="E285" s="9" t="s">
        <v>11</v>
      </c>
      <c r="F285" s="150">
        <f>F286</f>
        <v>0</v>
      </c>
    </row>
    <row r="286" spans="1:6" ht="22.5" customHeight="1">
      <c r="A286" s="56" t="s">
        <v>31</v>
      </c>
      <c r="B286" s="10" t="s">
        <v>253</v>
      </c>
      <c r="C286" s="13" t="s">
        <v>254</v>
      </c>
      <c r="D286" s="13" t="s">
        <v>32</v>
      </c>
      <c r="E286" s="11"/>
      <c r="F286" s="152">
        <f>F287</f>
        <v>0</v>
      </c>
    </row>
    <row r="287" spans="1:6" ht="22.5" customHeight="1">
      <c r="A287" s="57" t="s">
        <v>287</v>
      </c>
      <c r="B287" s="14" t="s">
        <v>253</v>
      </c>
      <c r="C287" s="14" t="s">
        <v>254</v>
      </c>
      <c r="D287" s="14" t="s">
        <v>32</v>
      </c>
      <c r="E287" s="14" t="s">
        <v>286</v>
      </c>
      <c r="F287" s="153">
        <f>100-100</f>
        <v>0</v>
      </c>
    </row>
    <row r="288" ht="12.75">
      <c r="F288" s="147"/>
    </row>
    <row r="289" spans="1:6" ht="60" hidden="1">
      <c r="A289" s="110" t="s">
        <v>214</v>
      </c>
      <c r="B289" s="39" t="s">
        <v>159</v>
      </c>
      <c r="C289" s="39" t="s">
        <v>160</v>
      </c>
      <c r="D289" s="111" t="s">
        <v>213</v>
      </c>
      <c r="E289" s="39" t="s">
        <v>165</v>
      </c>
      <c r="F289" s="112">
        <v>0</v>
      </c>
    </row>
    <row r="290" spans="1:6" ht="16.5" thickBot="1">
      <c r="A290" s="99" t="s">
        <v>166</v>
      </c>
      <c r="B290" s="100"/>
      <c r="C290" s="100"/>
      <c r="D290" s="100"/>
      <c r="E290" s="100"/>
      <c r="F290" s="214">
        <f>F17+F79+F93+F106+F148+F240+F278+F264+F235+F283+F88</f>
        <v>185376.69999999998</v>
      </c>
    </row>
    <row r="291" ht="12.75">
      <c r="F291" s="147"/>
    </row>
    <row r="292" ht="12.75">
      <c r="F292" s="147"/>
    </row>
    <row r="293" ht="12.75">
      <c r="F293" s="147"/>
    </row>
    <row r="294" ht="12.75">
      <c r="F294" s="147"/>
    </row>
    <row r="295" ht="12.75">
      <c r="F295" s="147"/>
    </row>
    <row r="296" ht="12.75">
      <c r="F296" s="147"/>
    </row>
    <row r="297" ht="12.75">
      <c r="F297" s="147"/>
    </row>
    <row r="298" ht="12.75">
      <c r="F298" s="147"/>
    </row>
    <row r="299" ht="12.75">
      <c r="F299" s="147"/>
    </row>
    <row r="300" ht="12.75">
      <c r="F300" s="147"/>
    </row>
    <row r="301" ht="12.75">
      <c r="F301" s="147"/>
    </row>
    <row r="302" ht="12.75">
      <c r="F302" s="147"/>
    </row>
    <row r="303" ht="12.75">
      <c r="F303" s="147"/>
    </row>
    <row r="304" ht="12.75">
      <c r="F304" s="147"/>
    </row>
    <row r="305" ht="12.75">
      <c r="F305" s="147"/>
    </row>
    <row r="306" ht="12.75">
      <c r="F306" s="147"/>
    </row>
    <row r="307" ht="12.75">
      <c r="F307" s="147"/>
    </row>
    <row r="308" ht="12.75">
      <c r="F308" s="147"/>
    </row>
    <row r="309" ht="12.75">
      <c r="F309" s="147"/>
    </row>
    <row r="310" ht="12.75">
      <c r="F310" s="147"/>
    </row>
    <row r="311" ht="12.75">
      <c r="F311" s="147"/>
    </row>
    <row r="312" ht="12.75">
      <c r="F312" s="147"/>
    </row>
    <row r="313" ht="12.75">
      <c r="F313" s="147"/>
    </row>
    <row r="314" ht="12.75">
      <c r="F314" s="147"/>
    </row>
    <row r="315" ht="12.75">
      <c r="F315" s="147"/>
    </row>
    <row r="316" ht="12.75">
      <c r="F316" s="147"/>
    </row>
    <row r="317" ht="12.75">
      <c r="F317" s="147"/>
    </row>
    <row r="318" ht="12.75">
      <c r="F318" s="147"/>
    </row>
    <row r="319" ht="12.75">
      <c r="F319" s="147"/>
    </row>
    <row r="320" ht="12.75">
      <c r="F320" s="147"/>
    </row>
    <row r="321" ht="12.75">
      <c r="F321" s="147"/>
    </row>
    <row r="322" ht="12.75">
      <c r="F322" s="147"/>
    </row>
    <row r="323" ht="12.75">
      <c r="F323" s="147"/>
    </row>
    <row r="324" ht="12.75">
      <c r="F324" s="147"/>
    </row>
    <row r="325" ht="12.75">
      <c r="F325" s="147"/>
    </row>
    <row r="326" ht="12.75">
      <c r="F326" s="147"/>
    </row>
    <row r="327" ht="12.75">
      <c r="F327" s="147"/>
    </row>
    <row r="328" ht="12.75">
      <c r="F328" s="147"/>
    </row>
    <row r="329" ht="12.75">
      <c r="F329" s="147"/>
    </row>
    <row r="330" ht="12.75">
      <c r="F330" s="147"/>
    </row>
    <row r="331" ht="12.75">
      <c r="F331" s="147"/>
    </row>
    <row r="332" ht="12.75">
      <c r="F332" s="147"/>
    </row>
    <row r="333" ht="12.75">
      <c r="F333" s="147"/>
    </row>
    <row r="334" ht="12.75">
      <c r="F334" s="147"/>
    </row>
    <row r="335" ht="12.75">
      <c r="F335" s="147"/>
    </row>
    <row r="336" ht="12.75">
      <c r="F336" s="147"/>
    </row>
    <row r="337" ht="12.75">
      <c r="F337" s="147"/>
    </row>
    <row r="338" ht="12.75">
      <c r="F338" s="147"/>
    </row>
    <row r="339" ht="12.75">
      <c r="F339" s="147"/>
    </row>
    <row r="340" ht="12.75">
      <c r="F340" s="147"/>
    </row>
    <row r="341" ht="12.75">
      <c r="F341" s="147"/>
    </row>
    <row r="342" ht="12.75">
      <c r="F342" s="147"/>
    </row>
    <row r="343" ht="12.75">
      <c r="F343" s="147"/>
    </row>
  </sheetData>
  <sheetProtection/>
  <mergeCells count="11">
    <mergeCell ref="A5:F5"/>
    <mergeCell ref="D6:F6"/>
    <mergeCell ref="C7:F7"/>
    <mergeCell ref="A1:F1"/>
    <mergeCell ref="A2:F2"/>
    <mergeCell ref="A3:F3"/>
    <mergeCell ref="A4:F4"/>
    <mergeCell ref="D8:F8"/>
    <mergeCell ref="A11:F11"/>
    <mergeCell ref="A12:F12"/>
    <mergeCell ref="A13:F13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3"/>
  <sheetViews>
    <sheetView showGridLines="0" tabSelected="1" view="pageBreakPreview" zoomScale="75" zoomScaleSheetLayoutView="75" workbookViewId="0" topLeftCell="A254">
      <selection activeCell="K269" sqref="K269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spans="1:6" ht="15.75" customHeight="1">
      <c r="A1" s="220" t="s">
        <v>174</v>
      </c>
      <c r="B1" s="220"/>
      <c r="C1" s="220"/>
      <c r="D1" s="220"/>
      <c r="E1" s="220"/>
      <c r="F1" s="220"/>
    </row>
    <row r="2" spans="1:6" ht="15.75">
      <c r="A2" s="223" t="s">
        <v>236</v>
      </c>
      <c r="B2" s="223"/>
      <c r="C2" s="223"/>
      <c r="D2" s="223"/>
      <c r="E2" s="223"/>
      <c r="F2" s="223"/>
    </row>
    <row r="3" spans="1:6" ht="15.75">
      <c r="A3" s="223" t="s">
        <v>0</v>
      </c>
      <c r="B3" s="223"/>
      <c r="C3" s="223"/>
      <c r="D3" s="223"/>
      <c r="E3" s="223"/>
      <c r="F3" s="223"/>
    </row>
    <row r="4" spans="1:6" ht="15.75">
      <c r="A4" s="223" t="s">
        <v>294</v>
      </c>
      <c r="B4" s="223"/>
      <c r="C4" s="223"/>
      <c r="D4" s="223"/>
      <c r="E4" s="223"/>
      <c r="F4" s="223"/>
    </row>
    <row r="5" spans="1:6" ht="15.75">
      <c r="A5" s="220" t="s">
        <v>296</v>
      </c>
      <c r="B5" s="220"/>
      <c r="C5" s="220"/>
      <c r="D5" s="220"/>
      <c r="E5" s="220"/>
      <c r="F5" s="220"/>
    </row>
    <row r="6" spans="4:6" ht="15.75">
      <c r="D6" s="220" t="s">
        <v>264</v>
      </c>
      <c r="E6" s="220"/>
      <c r="F6" s="220"/>
    </row>
    <row r="7" spans="3:6" ht="15.75" customHeight="1">
      <c r="C7" s="223" t="s">
        <v>297</v>
      </c>
      <c r="D7" s="223"/>
      <c r="E7" s="223"/>
      <c r="F7" s="223"/>
    </row>
    <row r="8" spans="4:6" ht="15.75">
      <c r="D8" s="220" t="s">
        <v>341</v>
      </c>
      <c r="E8" s="220"/>
      <c r="F8" s="220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6" ht="22.5" customHeight="1">
      <c r="A11" s="221" t="s">
        <v>1</v>
      </c>
      <c r="B11" s="221"/>
      <c r="C11" s="221"/>
      <c r="D11" s="221"/>
      <c r="E11" s="221"/>
      <c r="F11" s="221"/>
    </row>
    <row r="12" spans="1:6" ht="19.5" customHeight="1">
      <c r="A12" s="222" t="s">
        <v>2</v>
      </c>
      <c r="B12" s="222"/>
      <c r="C12" s="222"/>
      <c r="D12" s="222"/>
      <c r="E12" s="222"/>
      <c r="F12" s="222"/>
    </row>
    <row r="13" spans="1:6" ht="20.25" customHeight="1">
      <c r="A13" s="222" t="s">
        <v>291</v>
      </c>
      <c r="B13" s="222"/>
      <c r="C13" s="222"/>
      <c r="D13" s="222"/>
      <c r="E13" s="222"/>
      <c r="F13" s="222"/>
    </row>
    <row r="14" ht="13.5" customHeight="1" thickBot="1"/>
    <row r="15" spans="1:6" ht="43.5" customHeight="1" thickBot="1" thickTop="1">
      <c r="A15" s="5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74" t="s">
        <v>8</v>
      </c>
    </row>
    <row r="16" spans="1:6" ht="17.25" customHeight="1" thickTop="1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148">
        <v>6</v>
      </c>
    </row>
    <row r="17" spans="1:6" ht="15.75">
      <c r="A17" s="53" t="s">
        <v>9</v>
      </c>
      <c r="B17" s="4" t="s">
        <v>10</v>
      </c>
      <c r="C17" s="4"/>
      <c r="D17" s="4" t="s">
        <v>11</v>
      </c>
      <c r="E17" s="4" t="s">
        <v>11</v>
      </c>
      <c r="F17" s="149">
        <f>F18+F28+F50+F54+F45</f>
        <v>15842.999999999998</v>
      </c>
    </row>
    <row r="18" spans="1:6" ht="45.75">
      <c r="A18" s="54" t="s">
        <v>12</v>
      </c>
      <c r="B18" s="5" t="s">
        <v>10</v>
      </c>
      <c r="C18" s="6" t="s">
        <v>13</v>
      </c>
      <c r="D18" s="4"/>
      <c r="E18" s="4"/>
      <c r="F18" s="149">
        <f>F19+F24</f>
        <v>1648.4</v>
      </c>
    </row>
    <row r="19" spans="1:6" ht="45.75">
      <c r="A19" s="54" t="s">
        <v>14</v>
      </c>
      <c r="B19" s="7" t="s">
        <v>10</v>
      </c>
      <c r="C19" s="8" t="s">
        <v>13</v>
      </c>
      <c r="D19" s="8" t="s">
        <v>15</v>
      </c>
      <c r="E19" s="9"/>
      <c r="F19" s="150">
        <f>F20+F22</f>
        <v>1547.9</v>
      </c>
    </row>
    <row r="20" spans="1:6" ht="15.75">
      <c r="A20" s="54" t="s">
        <v>16</v>
      </c>
      <c r="B20" s="10" t="s">
        <v>10</v>
      </c>
      <c r="C20" s="6" t="s">
        <v>13</v>
      </c>
      <c r="D20" s="6" t="s">
        <v>17</v>
      </c>
      <c r="E20" s="11"/>
      <c r="F20" s="149">
        <f>F21</f>
        <v>558.5</v>
      </c>
    </row>
    <row r="21" spans="1:6" ht="15">
      <c r="A21" s="55" t="s">
        <v>18</v>
      </c>
      <c r="B21" s="12" t="s">
        <v>10</v>
      </c>
      <c r="C21" s="12" t="s">
        <v>13</v>
      </c>
      <c r="D21" s="12" t="s">
        <v>17</v>
      </c>
      <c r="E21" s="12" t="s">
        <v>19</v>
      </c>
      <c r="F21" s="151">
        <v>558.5</v>
      </c>
    </row>
    <row r="22" spans="1:6" ht="30.75">
      <c r="A22" s="56" t="s">
        <v>20</v>
      </c>
      <c r="B22" s="10" t="s">
        <v>10</v>
      </c>
      <c r="C22" s="13" t="s">
        <v>13</v>
      </c>
      <c r="D22" s="13" t="s">
        <v>21</v>
      </c>
      <c r="E22" s="11"/>
      <c r="F22" s="152">
        <f>F23</f>
        <v>989.4000000000001</v>
      </c>
    </row>
    <row r="23" spans="1:6" ht="15">
      <c r="A23" s="57" t="s">
        <v>18</v>
      </c>
      <c r="B23" s="14" t="s">
        <v>10</v>
      </c>
      <c r="C23" s="14" t="s">
        <v>13</v>
      </c>
      <c r="D23" s="14" t="s">
        <v>21</v>
      </c>
      <c r="E23" s="14" t="s">
        <v>19</v>
      </c>
      <c r="F23" s="153">
        <f>829.2+100.2+60</f>
        <v>989.4000000000001</v>
      </c>
    </row>
    <row r="24" spans="1:6" ht="15.75">
      <c r="A24" s="56" t="s">
        <v>158</v>
      </c>
      <c r="B24" s="49" t="s">
        <v>10</v>
      </c>
      <c r="C24" s="114" t="s">
        <v>13</v>
      </c>
      <c r="D24" s="23" t="s">
        <v>161</v>
      </c>
      <c r="E24" s="42"/>
      <c r="F24" s="150">
        <f>F25</f>
        <v>100.5</v>
      </c>
    </row>
    <row r="25" spans="1:6" ht="60.75">
      <c r="A25" s="58" t="s">
        <v>163</v>
      </c>
      <c r="B25" s="51" t="s">
        <v>10</v>
      </c>
      <c r="C25" s="50" t="s">
        <v>13</v>
      </c>
      <c r="D25" s="34" t="s">
        <v>162</v>
      </c>
      <c r="E25" s="33"/>
      <c r="F25" s="150">
        <f>F26</f>
        <v>100.5</v>
      </c>
    </row>
    <row r="26" spans="1:6" ht="76.5" customHeight="1">
      <c r="A26" s="73" t="s">
        <v>289</v>
      </c>
      <c r="B26" s="115" t="s">
        <v>10</v>
      </c>
      <c r="C26" s="115" t="s">
        <v>13</v>
      </c>
      <c r="D26" s="115" t="s">
        <v>290</v>
      </c>
      <c r="E26" s="115"/>
      <c r="F26" s="154">
        <f>F27</f>
        <v>100.5</v>
      </c>
    </row>
    <row r="27" spans="1:6" ht="15">
      <c r="A27" s="85" t="s">
        <v>265</v>
      </c>
      <c r="B27" s="103" t="s">
        <v>10</v>
      </c>
      <c r="C27" s="103" t="s">
        <v>13</v>
      </c>
      <c r="D27" s="122" t="s">
        <v>290</v>
      </c>
      <c r="E27" s="103" t="s">
        <v>284</v>
      </c>
      <c r="F27" s="155">
        <v>100.5</v>
      </c>
    </row>
    <row r="28" spans="1:6" ht="45.75">
      <c r="A28" s="54" t="s">
        <v>22</v>
      </c>
      <c r="B28" s="5" t="s">
        <v>10</v>
      </c>
      <c r="C28" s="6" t="s">
        <v>23</v>
      </c>
      <c r="D28" s="4" t="s">
        <v>11</v>
      </c>
      <c r="E28" s="4" t="s">
        <v>11</v>
      </c>
      <c r="F28" s="149">
        <f>F29+F36</f>
        <v>10533.9</v>
      </c>
    </row>
    <row r="29" spans="1:6" ht="45.75">
      <c r="A29" s="58" t="s">
        <v>14</v>
      </c>
      <c r="B29" s="7" t="s">
        <v>10</v>
      </c>
      <c r="C29" s="8" t="s">
        <v>23</v>
      </c>
      <c r="D29" s="8" t="s">
        <v>15</v>
      </c>
      <c r="E29" s="9" t="s">
        <v>11</v>
      </c>
      <c r="F29" s="150">
        <f>F34+F30</f>
        <v>10379.5</v>
      </c>
    </row>
    <row r="30" spans="1:6" ht="15.75">
      <c r="A30" s="54" t="s">
        <v>16</v>
      </c>
      <c r="B30" s="10" t="s">
        <v>10</v>
      </c>
      <c r="C30" s="6" t="s">
        <v>23</v>
      </c>
      <c r="D30" s="6" t="s">
        <v>17</v>
      </c>
      <c r="E30" s="11"/>
      <c r="F30" s="149">
        <f>F32+F31+F33</f>
        <v>9072.9</v>
      </c>
    </row>
    <row r="31" spans="1:6" ht="15">
      <c r="A31" s="59" t="s">
        <v>18</v>
      </c>
      <c r="B31" s="12" t="s">
        <v>10</v>
      </c>
      <c r="C31" s="12" t="s">
        <v>23</v>
      </c>
      <c r="D31" s="12" t="s">
        <v>17</v>
      </c>
      <c r="E31" s="12" t="s">
        <v>19</v>
      </c>
      <c r="F31" s="156">
        <v>2533</v>
      </c>
    </row>
    <row r="32" spans="1:6" ht="13.5" customHeight="1">
      <c r="A32" s="57" t="s">
        <v>18</v>
      </c>
      <c r="B32" s="14" t="s">
        <v>10</v>
      </c>
      <c r="C32" s="14" t="s">
        <v>23</v>
      </c>
      <c r="D32" s="14" t="s">
        <v>175</v>
      </c>
      <c r="E32" s="14" t="s">
        <v>19</v>
      </c>
      <c r="F32" s="151">
        <f>6599.9-60</f>
        <v>6539.9</v>
      </c>
    </row>
    <row r="33" spans="1:6" ht="0.75" customHeight="1" hidden="1">
      <c r="A33" s="60" t="s">
        <v>18</v>
      </c>
      <c r="B33" s="26" t="s">
        <v>10</v>
      </c>
      <c r="C33" s="26" t="s">
        <v>23</v>
      </c>
      <c r="D33" s="26" t="s">
        <v>176</v>
      </c>
      <c r="E33" s="26" t="s">
        <v>19</v>
      </c>
      <c r="F33" s="153"/>
    </row>
    <row r="34" spans="1:6" ht="30.75">
      <c r="A34" s="54" t="s">
        <v>24</v>
      </c>
      <c r="B34" s="10" t="s">
        <v>10</v>
      </c>
      <c r="C34" s="6" t="s">
        <v>23</v>
      </c>
      <c r="D34" s="6" t="s">
        <v>25</v>
      </c>
      <c r="E34" s="11"/>
      <c r="F34" s="149">
        <f>F35</f>
        <v>1306.6</v>
      </c>
    </row>
    <row r="35" spans="1:6" ht="15">
      <c r="A35" s="45" t="s">
        <v>18</v>
      </c>
      <c r="B35" s="14" t="s">
        <v>10</v>
      </c>
      <c r="C35" s="14" t="s">
        <v>23</v>
      </c>
      <c r="D35" s="14" t="s">
        <v>25</v>
      </c>
      <c r="E35" s="14" t="s">
        <v>19</v>
      </c>
      <c r="F35" s="153">
        <v>1306.6</v>
      </c>
    </row>
    <row r="36" spans="1:6" ht="15.75">
      <c r="A36" s="56" t="s">
        <v>158</v>
      </c>
      <c r="B36" s="49" t="s">
        <v>10</v>
      </c>
      <c r="C36" s="114" t="s">
        <v>23</v>
      </c>
      <c r="D36" s="23" t="s">
        <v>161</v>
      </c>
      <c r="E36" s="42"/>
      <c r="F36" s="150">
        <f>F40+F37</f>
        <v>154.39999999999998</v>
      </c>
    </row>
    <row r="37" spans="1:6" ht="60.75">
      <c r="A37" s="58" t="s">
        <v>298</v>
      </c>
      <c r="B37" s="51" t="s">
        <v>10</v>
      </c>
      <c r="C37" s="50" t="s">
        <v>23</v>
      </c>
      <c r="D37" s="34" t="s">
        <v>300</v>
      </c>
      <c r="E37" s="33"/>
      <c r="F37" s="150">
        <f>F38</f>
        <v>10</v>
      </c>
    </row>
    <row r="38" spans="1:6" ht="45">
      <c r="A38" s="73" t="s">
        <v>299</v>
      </c>
      <c r="B38" s="115" t="s">
        <v>10</v>
      </c>
      <c r="C38" s="115" t="s">
        <v>23</v>
      </c>
      <c r="D38" s="115" t="s">
        <v>301</v>
      </c>
      <c r="E38" s="115"/>
      <c r="F38" s="154">
        <f>F39</f>
        <v>10</v>
      </c>
    </row>
    <row r="39" spans="1:6" ht="15">
      <c r="A39" s="85" t="s">
        <v>18</v>
      </c>
      <c r="B39" s="103" t="s">
        <v>10</v>
      </c>
      <c r="C39" s="103" t="s">
        <v>23</v>
      </c>
      <c r="D39" s="122" t="s">
        <v>301</v>
      </c>
      <c r="E39" s="103" t="s">
        <v>19</v>
      </c>
      <c r="F39" s="155">
        <v>10</v>
      </c>
    </row>
    <row r="40" spans="1:6" ht="60.75">
      <c r="A40" s="58" t="s">
        <v>163</v>
      </c>
      <c r="B40" s="51" t="s">
        <v>10</v>
      </c>
      <c r="C40" s="50" t="s">
        <v>23</v>
      </c>
      <c r="D40" s="34" t="s">
        <v>162</v>
      </c>
      <c r="E40" s="33"/>
      <c r="F40" s="150">
        <f>F41+F43</f>
        <v>144.39999999999998</v>
      </c>
    </row>
    <row r="41" spans="1:6" ht="45">
      <c r="A41" s="73" t="s">
        <v>261</v>
      </c>
      <c r="B41" s="115" t="s">
        <v>10</v>
      </c>
      <c r="C41" s="115" t="s">
        <v>23</v>
      </c>
      <c r="D41" s="115" t="s">
        <v>245</v>
      </c>
      <c r="E41" s="115"/>
      <c r="F41" s="154">
        <f>F42</f>
        <v>100.1</v>
      </c>
    </row>
    <row r="42" spans="1:6" ht="15">
      <c r="A42" s="85" t="s">
        <v>265</v>
      </c>
      <c r="B42" s="103" t="s">
        <v>10</v>
      </c>
      <c r="C42" s="103" t="s">
        <v>23</v>
      </c>
      <c r="D42" s="122" t="s">
        <v>245</v>
      </c>
      <c r="E42" s="103" t="s">
        <v>284</v>
      </c>
      <c r="F42" s="155">
        <v>100.1</v>
      </c>
    </row>
    <row r="43" spans="1:6" ht="45">
      <c r="A43" s="119" t="s">
        <v>262</v>
      </c>
      <c r="B43" s="114" t="s">
        <v>10</v>
      </c>
      <c r="C43" s="114" t="s">
        <v>23</v>
      </c>
      <c r="D43" s="114" t="s">
        <v>215</v>
      </c>
      <c r="E43" s="114"/>
      <c r="F43" s="157">
        <f>F44</f>
        <v>44.3</v>
      </c>
    </row>
    <row r="44" spans="1:6" ht="15">
      <c r="A44" s="118" t="s">
        <v>265</v>
      </c>
      <c r="B44" s="98" t="s">
        <v>10</v>
      </c>
      <c r="C44" s="98" t="s">
        <v>23</v>
      </c>
      <c r="D44" s="117" t="s">
        <v>215</v>
      </c>
      <c r="E44" s="98" t="s">
        <v>284</v>
      </c>
      <c r="F44" s="158">
        <v>44.3</v>
      </c>
    </row>
    <row r="45" spans="1:6" ht="21.75" customHeight="1">
      <c r="A45" s="58" t="s">
        <v>260</v>
      </c>
      <c r="B45" s="50" t="s">
        <v>10</v>
      </c>
      <c r="C45" s="50" t="s">
        <v>259</v>
      </c>
      <c r="D45" s="50"/>
      <c r="E45" s="51"/>
      <c r="F45" s="159">
        <f>F46</f>
        <v>164.1</v>
      </c>
    </row>
    <row r="46" spans="1:6" ht="15.75">
      <c r="A46" s="56" t="s">
        <v>158</v>
      </c>
      <c r="B46" s="49" t="s">
        <v>10</v>
      </c>
      <c r="C46" s="114" t="s">
        <v>259</v>
      </c>
      <c r="D46" s="23" t="s">
        <v>161</v>
      </c>
      <c r="E46" s="42"/>
      <c r="F46" s="150">
        <f>F47</f>
        <v>164.1</v>
      </c>
    </row>
    <row r="47" spans="1:6" ht="60.75">
      <c r="A47" s="58" t="s">
        <v>163</v>
      </c>
      <c r="B47" s="51" t="s">
        <v>10</v>
      </c>
      <c r="C47" s="50" t="s">
        <v>259</v>
      </c>
      <c r="D47" s="34" t="s">
        <v>162</v>
      </c>
      <c r="E47" s="33"/>
      <c r="F47" s="150">
        <f>F48</f>
        <v>164.1</v>
      </c>
    </row>
    <row r="48" spans="1:6" ht="60">
      <c r="A48" s="73" t="s">
        <v>263</v>
      </c>
      <c r="B48" s="115" t="s">
        <v>10</v>
      </c>
      <c r="C48" s="115" t="s">
        <v>259</v>
      </c>
      <c r="D48" s="115" t="s">
        <v>164</v>
      </c>
      <c r="E48" s="115"/>
      <c r="F48" s="154">
        <f>F49</f>
        <v>164.1</v>
      </c>
    </row>
    <row r="49" spans="1:6" ht="15">
      <c r="A49" s="118" t="s">
        <v>265</v>
      </c>
      <c r="B49" s="98" t="s">
        <v>247</v>
      </c>
      <c r="C49" s="98" t="s">
        <v>259</v>
      </c>
      <c r="D49" s="102" t="s">
        <v>164</v>
      </c>
      <c r="E49" s="98" t="s">
        <v>284</v>
      </c>
      <c r="F49" s="158">
        <v>164.1</v>
      </c>
    </row>
    <row r="50" spans="1:6" ht="15.75">
      <c r="A50" s="58" t="s">
        <v>33</v>
      </c>
      <c r="B50" s="5" t="s">
        <v>10</v>
      </c>
      <c r="C50" s="6" t="s">
        <v>27</v>
      </c>
      <c r="D50" s="4" t="s">
        <v>11</v>
      </c>
      <c r="E50" s="4" t="s">
        <v>11</v>
      </c>
      <c r="F50" s="149">
        <f>F51</f>
        <v>135.5</v>
      </c>
    </row>
    <row r="51" spans="1:6" ht="15.75">
      <c r="A51" s="58" t="s">
        <v>33</v>
      </c>
      <c r="B51" s="7" t="s">
        <v>10</v>
      </c>
      <c r="C51" s="8" t="s">
        <v>27</v>
      </c>
      <c r="D51" s="8" t="s">
        <v>34</v>
      </c>
      <c r="E51" s="9" t="s">
        <v>11</v>
      </c>
      <c r="F51" s="150">
        <f>F52</f>
        <v>135.5</v>
      </c>
    </row>
    <row r="52" spans="1:6" ht="15.75">
      <c r="A52" s="56" t="s">
        <v>35</v>
      </c>
      <c r="B52" s="10" t="s">
        <v>10</v>
      </c>
      <c r="C52" s="13" t="s">
        <v>27</v>
      </c>
      <c r="D52" s="13" t="s">
        <v>36</v>
      </c>
      <c r="E52" s="11"/>
      <c r="F52" s="152">
        <f>F53</f>
        <v>135.5</v>
      </c>
    </row>
    <row r="53" spans="1:6" ht="15">
      <c r="A53" s="59" t="s">
        <v>288</v>
      </c>
      <c r="B53" s="12" t="s">
        <v>10</v>
      </c>
      <c r="C53" s="12" t="s">
        <v>27</v>
      </c>
      <c r="D53" s="12" t="s">
        <v>36</v>
      </c>
      <c r="E53" s="11" t="s">
        <v>283</v>
      </c>
      <c r="F53" s="224">
        <f>145.5-10</f>
        <v>135.5</v>
      </c>
    </row>
    <row r="54" spans="1:6" ht="15.75">
      <c r="A54" s="58" t="s">
        <v>37</v>
      </c>
      <c r="B54" s="7" t="s">
        <v>10</v>
      </c>
      <c r="C54" s="8" t="s">
        <v>258</v>
      </c>
      <c r="D54" s="9" t="s">
        <v>11</v>
      </c>
      <c r="E54" s="9" t="s">
        <v>11</v>
      </c>
      <c r="F54" s="225">
        <f>F55+F59+F84</f>
        <v>3361.0999999999995</v>
      </c>
    </row>
    <row r="55" spans="1:6" ht="45.75">
      <c r="A55" s="58" t="s">
        <v>39</v>
      </c>
      <c r="B55" s="7" t="s">
        <v>10</v>
      </c>
      <c r="C55" s="8" t="s">
        <v>258</v>
      </c>
      <c r="D55" s="8" t="s">
        <v>40</v>
      </c>
      <c r="E55" s="18"/>
      <c r="F55" s="225">
        <f>F56</f>
        <v>361.4</v>
      </c>
    </row>
    <row r="56" spans="1:6" ht="45.75">
      <c r="A56" s="58" t="s">
        <v>41</v>
      </c>
      <c r="B56" s="7" t="s">
        <v>10</v>
      </c>
      <c r="C56" s="8" t="s">
        <v>258</v>
      </c>
      <c r="D56" s="8" t="s">
        <v>42</v>
      </c>
      <c r="E56" s="33"/>
      <c r="F56" s="225">
        <f>F57</f>
        <v>361.4</v>
      </c>
    </row>
    <row r="57" spans="1:6" ht="45.75">
      <c r="A57" s="54" t="s">
        <v>273</v>
      </c>
      <c r="B57" s="5" t="s">
        <v>10</v>
      </c>
      <c r="C57" s="6" t="s">
        <v>258</v>
      </c>
      <c r="D57" s="6" t="s">
        <v>246</v>
      </c>
      <c r="E57" s="19"/>
      <c r="F57" s="226">
        <f>F58</f>
        <v>361.4</v>
      </c>
    </row>
    <row r="58" spans="1:6" ht="15">
      <c r="A58" s="57" t="s">
        <v>18</v>
      </c>
      <c r="B58" s="14" t="s">
        <v>10</v>
      </c>
      <c r="C58" s="14" t="s">
        <v>258</v>
      </c>
      <c r="D58" s="14" t="s">
        <v>246</v>
      </c>
      <c r="E58" s="14" t="s">
        <v>19</v>
      </c>
      <c r="F58" s="227">
        <f>271.4+90</f>
        <v>361.4</v>
      </c>
    </row>
    <row r="59" spans="1:6" ht="30.75">
      <c r="A59" s="58" t="s">
        <v>43</v>
      </c>
      <c r="B59" s="7" t="s">
        <v>10</v>
      </c>
      <c r="C59" s="8" t="s">
        <v>258</v>
      </c>
      <c r="D59" s="8" t="s">
        <v>44</v>
      </c>
      <c r="E59" s="9"/>
      <c r="F59" s="225">
        <f>F60</f>
        <v>2771.9999999999995</v>
      </c>
    </row>
    <row r="60" spans="1:6" ht="15.75">
      <c r="A60" s="61" t="s">
        <v>45</v>
      </c>
      <c r="B60" s="7" t="s">
        <v>10</v>
      </c>
      <c r="C60" s="8" t="s">
        <v>258</v>
      </c>
      <c r="D60" s="8" t="s">
        <v>46</v>
      </c>
      <c r="E60" s="20"/>
      <c r="F60" s="225">
        <f>F61+F69+F71+F73+F67+F75+F77+F65+F63</f>
        <v>2771.9999999999995</v>
      </c>
    </row>
    <row r="61" spans="1:6" ht="46.5" customHeight="1">
      <c r="A61" s="56" t="s">
        <v>212</v>
      </c>
      <c r="B61" s="21" t="s">
        <v>10</v>
      </c>
      <c r="C61" s="13" t="s">
        <v>258</v>
      </c>
      <c r="D61" s="13" t="s">
        <v>47</v>
      </c>
      <c r="E61" s="4"/>
      <c r="F61" s="228">
        <f>F62</f>
        <v>444.3</v>
      </c>
    </row>
    <row r="62" spans="1:6" ht="15">
      <c r="A62" s="60" t="s">
        <v>18</v>
      </c>
      <c r="B62" s="14" t="s">
        <v>10</v>
      </c>
      <c r="C62" s="17" t="s">
        <v>258</v>
      </c>
      <c r="D62" s="17" t="s">
        <v>47</v>
      </c>
      <c r="E62" s="17" t="s">
        <v>19</v>
      </c>
      <c r="F62" s="227">
        <f>334.3+10+100</f>
        <v>444.3</v>
      </c>
    </row>
    <row r="63" spans="1:6" ht="30.75">
      <c r="A63" s="54" t="s">
        <v>240</v>
      </c>
      <c r="B63" s="5" t="s">
        <v>10</v>
      </c>
      <c r="C63" s="6" t="s">
        <v>258</v>
      </c>
      <c r="D63" s="6" t="s">
        <v>239</v>
      </c>
      <c r="E63" s="4"/>
      <c r="F63" s="226">
        <f>F64</f>
        <v>295.6</v>
      </c>
    </row>
    <row r="64" spans="1:6" ht="15">
      <c r="A64" s="57" t="s">
        <v>18</v>
      </c>
      <c r="B64" s="14" t="s">
        <v>10</v>
      </c>
      <c r="C64" s="14" t="s">
        <v>258</v>
      </c>
      <c r="D64" s="14" t="s">
        <v>239</v>
      </c>
      <c r="E64" s="14" t="s">
        <v>19</v>
      </c>
      <c r="F64" s="153">
        <v>295.6</v>
      </c>
    </row>
    <row r="65" spans="1:6" ht="30.75">
      <c r="A65" s="56" t="s">
        <v>50</v>
      </c>
      <c r="B65" s="21" t="s">
        <v>10</v>
      </c>
      <c r="C65" s="13" t="s">
        <v>258</v>
      </c>
      <c r="D65" s="13" t="s">
        <v>191</v>
      </c>
      <c r="E65" s="4"/>
      <c r="F65" s="161">
        <f>F66</f>
        <v>390</v>
      </c>
    </row>
    <row r="66" spans="1:6" ht="15">
      <c r="A66" s="60" t="s">
        <v>18</v>
      </c>
      <c r="B66" s="14" t="s">
        <v>10</v>
      </c>
      <c r="C66" s="17" t="s">
        <v>258</v>
      </c>
      <c r="D66" s="17" t="s">
        <v>191</v>
      </c>
      <c r="E66" s="17" t="s">
        <v>19</v>
      </c>
      <c r="F66" s="153">
        <v>390</v>
      </c>
    </row>
    <row r="67" spans="1:6" ht="30.75">
      <c r="A67" s="22" t="s">
        <v>48</v>
      </c>
      <c r="B67" s="23" t="s">
        <v>10</v>
      </c>
      <c r="C67" s="23" t="s">
        <v>258</v>
      </c>
      <c r="D67" s="23" t="s">
        <v>49</v>
      </c>
      <c r="E67" s="24"/>
      <c r="F67" s="162">
        <f>F68</f>
        <v>200</v>
      </c>
    </row>
    <row r="68" spans="1:6" ht="15">
      <c r="A68" s="25" t="s">
        <v>18</v>
      </c>
      <c r="B68" s="26" t="s">
        <v>10</v>
      </c>
      <c r="C68" s="26" t="s">
        <v>258</v>
      </c>
      <c r="D68" s="26" t="s">
        <v>49</v>
      </c>
      <c r="E68" s="27" t="s">
        <v>19</v>
      </c>
      <c r="F68" s="163">
        <v>200</v>
      </c>
    </row>
    <row r="69" spans="1:6" ht="30.75" hidden="1">
      <c r="A69" s="56" t="s">
        <v>50</v>
      </c>
      <c r="B69" s="21" t="s">
        <v>10</v>
      </c>
      <c r="C69" s="13" t="s">
        <v>38</v>
      </c>
      <c r="D69" s="13" t="s">
        <v>191</v>
      </c>
      <c r="E69" s="4"/>
      <c r="F69" s="161">
        <f>F70</f>
        <v>0</v>
      </c>
    </row>
    <row r="70" spans="1:6" ht="24.75" customHeight="1" hidden="1">
      <c r="A70" s="60" t="s">
        <v>18</v>
      </c>
      <c r="B70" s="14" t="s">
        <v>10</v>
      </c>
      <c r="C70" s="17" t="s">
        <v>38</v>
      </c>
      <c r="D70" s="17" t="s">
        <v>191</v>
      </c>
      <c r="E70" s="17" t="s">
        <v>19</v>
      </c>
      <c r="F70" s="153">
        <v>0</v>
      </c>
    </row>
    <row r="71" spans="1:6" ht="30.75">
      <c r="A71" s="105" t="s">
        <v>218</v>
      </c>
      <c r="B71" s="5" t="s">
        <v>10</v>
      </c>
      <c r="C71" s="23" t="s">
        <v>258</v>
      </c>
      <c r="D71" s="23" t="s">
        <v>219</v>
      </c>
      <c r="E71" s="19"/>
      <c r="F71" s="162">
        <f>F72</f>
        <v>113</v>
      </c>
    </row>
    <row r="72" spans="1:6" ht="15">
      <c r="A72" s="106" t="s">
        <v>18</v>
      </c>
      <c r="B72" s="14" t="s">
        <v>10</v>
      </c>
      <c r="C72" s="14" t="s">
        <v>258</v>
      </c>
      <c r="D72" s="14" t="s">
        <v>219</v>
      </c>
      <c r="E72" s="14" t="s">
        <v>19</v>
      </c>
      <c r="F72" s="153">
        <v>113</v>
      </c>
    </row>
    <row r="73" spans="1:6" ht="30.75" hidden="1">
      <c r="A73" s="62" t="s">
        <v>226</v>
      </c>
      <c r="B73" s="5" t="s">
        <v>10</v>
      </c>
      <c r="C73" s="23" t="s">
        <v>38</v>
      </c>
      <c r="D73" s="23" t="s">
        <v>225</v>
      </c>
      <c r="E73" s="19"/>
      <c r="F73" s="162">
        <f>F74</f>
        <v>0</v>
      </c>
    </row>
    <row r="74" spans="1:6" ht="15" hidden="1">
      <c r="A74" s="57" t="s">
        <v>18</v>
      </c>
      <c r="B74" s="14" t="s">
        <v>10</v>
      </c>
      <c r="C74" s="14" t="s">
        <v>38</v>
      </c>
      <c r="D74" s="14" t="s">
        <v>225</v>
      </c>
      <c r="E74" s="14" t="s">
        <v>19</v>
      </c>
      <c r="F74" s="153">
        <v>0</v>
      </c>
    </row>
    <row r="75" spans="1:6" ht="30.75" hidden="1">
      <c r="A75" s="63" t="s">
        <v>242</v>
      </c>
      <c r="B75" s="23" t="s">
        <v>10</v>
      </c>
      <c r="C75" s="23" t="s">
        <v>38</v>
      </c>
      <c r="D75" s="23" t="s">
        <v>241</v>
      </c>
      <c r="E75" s="28"/>
      <c r="F75" s="164">
        <f>F76</f>
        <v>0</v>
      </c>
    </row>
    <row r="76" spans="1:6" ht="15" hidden="1">
      <c r="A76" s="64" t="s">
        <v>18</v>
      </c>
      <c r="B76" s="26" t="s">
        <v>10</v>
      </c>
      <c r="C76" s="26" t="s">
        <v>38</v>
      </c>
      <c r="D76" s="26" t="s">
        <v>241</v>
      </c>
      <c r="E76" s="26" t="s">
        <v>19</v>
      </c>
      <c r="F76" s="165">
        <v>0</v>
      </c>
    </row>
    <row r="77" spans="1:6" ht="30.75">
      <c r="A77" s="62" t="s">
        <v>224</v>
      </c>
      <c r="B77" s="5" t="s">
        <v>10</v>
      </c>
      <c r="C77" s="23" t="s">
        <v>258</v>
      </c>
      <c r="D77" s="23" t="s">
        <v>223</v>
      </c>
      <c r="E77" s="19"/>
      <c r="F77" s="164">
        <f>F78</f>
        <v>1329.1</v>
      </c>
    </row>
    <row r="78" spans="1:6" ht="15">
      <c r="A78" s="107" t="s">
        <v>18</v>
      </c>
      <c r="B78" s="14" t="s">
        <v>10</v>
      </c>
      <c r="C78" s="14" t="s">
        <v>258</v>
      </c>
      <c r="D78" s="14" t="s">
        <v>223</v>
      </c>
      <c r="E78" s="14" t="s">
        <v>19</v>
      </c>
      <c r="F78" s="155">
        <v>1329.1</v>
      </c>
    </row>
    <row r="79" spans="1:6" ht="15.75" hidden="1">
      <c r="A79" s="53" t="s">
        <v>51</v>
      </c>
      <c r="B79" s="4" t="s">
        <v>52</v>
      </c>
      <c r="C79" s="4"/>
      <c r="D79" s="4"/>
      <c r="E79" s="4"/>
      <c r="F79" s="149">
        <f>F80</f>
        <v>0</v>
      </c>
    </row>
    <row r="80" spans="1:6" ht="15.75" hidden="1">
      <c r="A80" s="58" t="s">
        <v>53</v>
      </c>
      <c r="B80" s="7" t="s">
        <v>52</v>
      </c>
      <c r="C80" s="8" t="s">
        <v>54</v>
      </c>
      <c r="D80" s="9"/>
      <c r="E80" s="9"/>
      <c r="F80" s="150">
        <f>F81</f>
        <v>0</v>
      </c>
    </row>
    <row r="81" spans="1:6" ht="15.75" hidden="1">
      <c r="A81" s="54" t="s">
        <v>55</v>
      </c>
      <c r="B81" s="7" t="s">
        <v>52</v>
      </c>
      <c r="C81" s="29" t="s">
        <v>54</v>
      </c>
      <c r="D81" s="29" t="s">
        <v>56</v>
      </c>
      <c r="E81" s="18"/>
      <c r="F81" s="166">
        <f>F82</f>
        <v>0</v>
      </c>
    </row>
    <row r="82" spans="1:6" ht="30.75" hidden="1">
      <c r="A82" s="54" t="s">
        <v>57</v>
      </c>
      <c r="B82" s="10" t="s">
        <v>52</v>
      </c>
      <c r="C82" s="6" t="s">
        <v>54</v>
      </c>
      <c r="D82" s="6" t="s">
        <v>58</v>
      </c>
      <c r="E82" s="11"/>
      <c r="F82" s="162">
        <f>F83</f>
        <v>0</v>
      </c>
    </row>
    <row r="83" spans="1:6" ht="15" hidden="1">
      <c r="A83" s="60" t="s">
        <v>18</v>
      </c>
      <c r="B83" s="11" t="s">
        <v>52</v>
      </c>
      <c r="C83" s="11" t="s">
        <v>54</v>
      </c>
      <c r="D83" s="11" t="s">
        <v>58</v>
      </c>
      <c r="E83" s="11" t="s">
        <v>19</v>
      </c>
      <c r="F83" s="160">
        <v>0</v>
      </c>
    </row>
    <row r="84" spans="1:6" ht="15.75">
      <c r="A84" s="56" t="s">
        <v>158</v>
      </c>
      <c r="B84" s="49" t="s">
        <v>10</v>
      </c>
      <c r="C84" s="114" t="s">
        <v>258</v>
      </c>
      <c r="D84" s="23" t="s">
        <v>161</v>
      </c>
      <c r="E84" s="42"/>
      <c r="F84" s="167">
        <f>F85</f>
        <v>227.7</v>
      </c>
    </row>
    <row r="85" spans="1:6" ht="60.75">
      <c r="A85" s="58" t="s">
        <v>163</v>
      </c>
      <c r="B85" s="51" t="s">
        <v>10</v>
      </c>
      <c r="C85" s="50" t="s">
        <v>258</v>
      </c>
      <c r="D85" s="34" t="s">
        <v>162</v>
      </c>
      <c r="E85" s="33"/>
      <c r="F85" s="168">
        <f>F86</f>
        <v>227.7</v>
      </c>
    </row>
    <row r="86" spans="1:6" ht="15.75">
      <c r="A86" s="73" t="s">
        <v>270</v>
      </c>
      <c r="B86" s="115" t="s">
        <v>10</v>
      </c>
      <c r="C86" s="115" t="s">
        <v>258</v>
      </c>
      <c r="D86" s="115" t="s">
        <v>162</v>
      </c>
      <c r="E86" s="115"/>
      <c r="F86" s="169">
        <f>F87</f>
        <v>227.7</v>
      </c>
    </row>
    <row r="87" spans="1:6" ht="45">
      <c r="A87" s="85" t="s">
        <v>271</v>
      </c>
      <c r="B87" s="103" t="s">
        <v>10</v>
      </c>
      <c r="C87" s="103" t="s">
        <v>258</v>
      </c>
      <c r="D87" s="122" t="s">
        <v>272</v>
      </c>
      <c r="E87" s="103" t="s">
        <v>284</v>
      </c>
      <c r="F87" s="170">
        <v>227.7</v>
      </c>
    </row>
    <row r="88" spans="1:6" ht="15.75">
      <c r="A88" s="125" t="s">
        <v>51</v>
      </c>
      <c r="B88" s="4" t="s">
        <v>52</v>
      </c>
      <c r="C88" s="4"/>
      <c r="D88" s="4"/>
      <c r="E88" s="4"/>
      <c r="F88" s="171">
        <f>F89</f>
        <v>585.4</v>
      </c>
    </row>
    <row r="89" spans="1:6" ht="15.75">
      <c r="A89" s="126" t="s">
        <v>53</v>
      </c>
      <c r="B89" s="7" t="s">
        <v>52</v>
      </c>
      <c r="C89" s="8" t="s">
        <v>54</v>
      </c>
      <c r="D89" s="9"/>
      <c r="E89" s="9"/>
      <c r="F89" s="168">
        <f>F90</f>
        <v>585.4</v>
      </c>
    </row>
    <row r="90" spans="1:6" ht="15.75">
      <c r="A90" s="127" t="s">
        <v>55</v>
      </c>
      <c r="B90" s="7" t="s">
        <v>52</v>
      </c>
      <c r="C90" s="29" t="s">
        <v>54</v>
      </c>
      <c r="D90" s="29" t="s">
        <v>56</v>
      </c>
      <c r="E90" s="18"/>
      <c r="F90" s="172">
        <f>F91</f>
        <v>585.4</v>
      </c>
    </row>
    <row r="91" spans="1:6" ht="30.75">
      <c r="A91" s="127" t="s">
        <v>57</v>
      </c>
      <c r="B91" s="10" t="s">
        <v>52</v>
      </c>
      <c r="C91" s="6" t="s">
        <v>54</v>
      </c>
      <c r="D91" s="6" t="s">
        <v>58</v>
      </c>
      <c r="E91" s="11"/>
      <c r="F91" s="173">
        <f>F92</f>
        <v>585.4</v>
      </c>
    </row>
    <row r="92" spans="1:6" ht="15">
      <c r="A92" s="128" t="s">
        <v>18</v>
      </c>
      <c r="B92" s="11" t="s">
        <v>52</v>
      </c>
      <c r="C92" s="11" t="s">
        <v>54</v>
      </c>
      <c r="D92" s="11" t="s">
        <v>58</v>
      </c>
      <c r="E92" s="11" t="s">
        <v>19</v>
      </c>
      <c r="F92" s="174">
        <v>585.4</v>
      </c>
    </row>
    <row r="93" spans="1:6" ht="15.75" customHeight="1">
      <c r="A93" s="53" t="s">
        <v>59</v>
      </c>
      <c r="B93" s="4" t="s">
        <v>60</v>
      </c>
      <c r="C93" s="4"/>
      <c r="D93" s="4" t="s">
        <v>11</v>
      </c>
      <c r="E93" s="4" t="s">
        <v>11</v>
      </c>
      <c r="F93" s="149">
        <f>F94+F102+F98</f>
        <v>889.3</v>
      </c>
    </row>
    <row r="94" spans="1:6" ht="45.75">
      <c r="A94" s="54" t="s">
        <v>61</v>
      </c>
      <c r="B94" s="5" t="s">
        <v>60</v>
      </c>
      <c r="C94" s="6" t="s">
        <v>62</v>
      </c>
      <c r="D94" s="4" t="s">
        <v>11</v>
      </c>
      <c r="E94" s="4" t="s">
        <v>11</v>
      </c>
      <c r="F94" s="149">
        <f>F95</f>
        <v>200</v>
      </c>
    </row>
    <row r="95" spans="1:6" ht="30.75">
      <c r="A95" s="58" t="s">
        <v>63</v>
      </c>
      <c r="B95" s="7" t="s">
        <v>60</v>
      </c>
      <c r="C95" s="8" t="s">
        <v>62</v>
      </c>
      <c r="D95" s="8" t="s">
        <v>64</v>
      </c>
      <c r="E95" s="9" t="s">
        <v>11</v>
      </c>
      <c r="F95" s="150">
        <f>F96</f>
        <v>200</v>
      </c>
    </row>
    <row r="96" spans="1:6" ht="45.75">
      <c r="A96" s="56" t="s">
        <v>65</v>
      </c>
      <c r="B96" s="10" t="s">
        <v>60</v>
      </c>
      <c r="C96" s="13" t="s">
        <v>62</v>
      </c>
      <c r="D96" s="13" t="s">
        <v>66</v>
      </c>
      <c r="E96" s="11"/>
      <c r="F96" s="152">
        <f>F97</f>
        <v>200</v>
      </c>
    </row>
    <row r="97" spans="1:6" ht="15">
      <c r="A97" s="64" t="s">
        <v>18</v>
      </c>
      <c r="B97" s="11" t="s">
        <v>60</v>
      </c>
      <c r="C97" s="11" t="s">
        <v>62</v>
      </c>
      <c r="D97" s="11" t="s">
        <v>66</v>
      </c>
      <c r="E97" s="11" t="s">
        <v>19</v>
      </c>
      <c r="F97" s="160">
        <v>200</v>
      </c>
    </row>
    <row r="98" spans="1:6" ht="60.75">
      <c r="A98" s="58" t="s">
        <v>163</v>
      </c>
      <c r="B98" s="51" t="s">
        <v>60</v>
      </c>
      <c r="C98" s="50" t="s">
        <v>62</v>
      </c>
      <c r="D98" s="34" t="s">
        <v>162</v>
      </c>
      <c r="E98" s="33"/>
      <c r="F98" s="168">
        <f>F99</f>
        <v>112.9</v>
      </c>
    </row>
    <row r="99" spans="1:6" ht="15.75">
      <c r="A99" s="124" t="s">
        <v>270</v>
      </c>
      <c r="B99" s="50" t="s">
        <v>60</v>
      </c>
      <c r="C99" s="50" t="s">
        <v>62</v>
      </c>
      <c r="D99" s="50" t="s">
        <v>162</v>
      </c>
      <c r="E99" s="50"/>
      <c r="F99" s="168">
        <f>F100</f>
        <v>112.9</v>
      </c>
    </row>
    <row r="100" spans="1:6" ht="75.75">
      <c r="A100" s="121" t="s">
        <v>269</v>
      </c>
      <c r="B100" s="115" t="s">
        <v>60</v>
      </c>
      <c r="C100" s="115" t="s">
        <v>62</v>
      </c>
      <c r="D100" s="115" t="s">
        <v>213</v>
      </c>
      <c r="E100" s="120"/>
      <c r="F100" s="175">
        <f>F101</f>
        <v>112.9</v>
      </c>
    </row>
    <row r="101" spans="1:6" ht="15">
      <c r="A101" s="118" t="s">
        <v>265</v>
      </c>
      <c r="B101" s="98" t="s">
        <v>60</v>
      </c>
      <c r="C101" s="98" t="s">
        <v>62</v>
      </c>
      <c r="D101" s="117" t="s">
        <v>213</v>
      </c>
      <c r="E101" s="98" t="s">
        <v>284</v>
      </c>
      <c r="F101" s="158">
        <v>112.9</v>
      </c>
    </row>
    <row r="102" spans="1:6" ht="15.75">
      <c r="A102" s="54" t="s">
        <v>67</v>
      </c>
      <c r="B102" s="5" t="s">
        <v>60</v>
      </c>
      <c r="C102" s="6" t="s">
        <v>68</v>
      </c>
      <c r="D102" s="4"/>
      <c r="E102" s="4"/>
      <c r="F102" s="149">
        <f>F103</f>
        <v>576.4</v>
      </c>
    </row>
    <row r="103" spans="1:6" ht="15.75">
      <c r="A103" s="58" t="s">
        <v>69</v>
      </c>
      <c r="B103" s="7" t="s">
        <v>60</v>
      </c>
      <c r="C103" s="8" t="s">
        <v>68</v>
      </c>
      <c r="D103" s="8" t="s">
        <v>70</v>
      </c>
      <c r="E103" s="9"/>
      <c r="F103" s="150">
        <f>F104</f>
        <v>576.4</v>
      </c>
    </row>
    <row r="104" spans="1:6" ht="30.75">
      <c r="A104" s="56" t="s">
        <v>71</v>
      </c>
      <c r="B104" s="10" t="s">
        <v>60</v>
      </c>
      <c r="C104" s="13" t="s">
        <v>68</v>
      </c>
      <c r="D104" s="13" t="s">
        <v>72</v>
      </c>
      <c r="E104" s="11"/>
      <c r="F104" s="229">
        <f>F105</f>
        <v>576.4</v>
      </c>
    </row>
    <row r="105" spans="1:6" ht="15">
      <c r="A105" s="64" t="s">
        <v>18</v>
      </c>
      <c r="B105" s="14" t="s">
        <v>60</v>
      </c>
      <c r="C105" s="14" t="s">
        <v>68</v>
      </c>
      <c r="D105" s="14" t="s">
        <v>72</v>
      </c>
      <c r="E105" s="14" t="s">
        <v>19</v>
      </c>
      <c r="F105" s="230">
        <f>600-23.6</f>
        <v>576.4</v>
      </c>
    </row>
    <row r="106" spans="1:6" ht="15.75">
      <c r="A106" s="53" t="s">
        <v>73</v>
      </c>
      <c r="B106" s="4" t="s">
        <v>74</v>
      </c>
      <c r="C106" s="4"/>
      <c r="D106" s="4" t="s">
        <v>11</v>
      </c>
      <c r="E106" s="4" t="s">
        <v>11</v>
      </c>
      <c r="F106" s="226">
        <f>F136+F132+F107+F111</f>
        <v>51764.49999999999</v>
      </c>
    </row>
    <row r="107" spans="1:6" ht="15.75" hidden="1">
      <c r="A107" s="130" t="s">
        <v>275</v>
      </c>
      <c r="B107" s="5" t="s">
        <v>74</v>
      </c>
      <c r="C107" s="6" t="s">
        <v>276</v>
      </c>
      <c r="D107" s="4"/>
      <c r="E107" s="4"/>
      <c r="F107" s="226">
        <f>F108</f>
        <v>0</v>
      </c>
    </row>
    <row r="108" spans="1:6" ht="15.75" hidden="1">
      <c r="A108" s="130" t="s">
        <v>278</v>
      </c>
      <c r="B108" s="7" t="s">
        <v>74</v>
      </c>
      <c r="C108" s="8" t="s">
        <v>276</v>
      </c>
      <c r="D108" s="8" t="s">
        <v>277</v>
      </c>
      <c r="E108" s="4"/>
      <c r="F108" s="226">
        <f>F109</f>
        <v>0</v>
      </c>
    </row>
    <row r="109" spans="1:6" ht="47.25" hidden="1">
      <c r="A109" s="53" t="s">
        <v>282</v>
      </c>
      <c r="B109" s="5" t="s">
        <v>74</v>
      </c>
      <c r="C109" s="6" t="s">
        <v>276</v>
      </c>
      <c r="D109" s="6" t="s">
        <v>281</v>
      </c>
      <c r="E109" s="4"/>
      <c r="F109" s="226">
        <f>F110</f>
        <v>0</v>
      </c>
    </row>
    <row r="110" spans="1:6" ht="15" hidden="1">
      <c r="A110" s="57" t="s">
        <v>280</v>
      </c>
      <c r="B110" s="14" t="s">
        <v>74</v>
      </c>
      <c r="C110" s="14" t="s">
        <v>276</v>
      </c>
      <c r="D110" s="14" t="s">
        <v>281</v>
      </c>
      <c r="E110" s="14" t="s">
        <v>279</v>
      </c>
      <c r="F110" s="227">
        <v>0</v>
      </c>
    </row>
    <row r="111" spans="1:6" ht="15.75">
      <c r="A111" s="58" t="s">
        <v>302</v>
      </c>
      <c r="B111" s="5" t="s">
        <v>74</v>
      </c>
      <c r="C111" s="6" t="s">
        <v>276</v>
      </c>
      <c r="D111" s="4"/>
      <c r="E111" s="4"/>
      <c r="F111" s="226">
        <f>F112+F129+F121</f>
        <v>50196.899999999994</v>
      </c>
    </row>
    <row r="112" spans="1:6" ht="15.75">
      <c r="A112" s="58" t="s">
        <v>275</v>
      </c>
      <c r="B112" s="7" t="s">
        <v>74</v>
      </c>
      <c r="C112" s="8" t="s">
        <v>276</v>
      </c>
      <c r="D112" s="8" t="s">
        <v>306</v>
      </c>
      <c r="E112" s="9"/>
      <c r="F112" s="225">
        <f>F113</f>
        <v>6031.5</v>
      </c>
    </row>
    <row r="113" spans="1:6" ht="15.75">
      <c r="A113" s="58" t="s">
        <v>303</v>
      </c>
      <c r="B113" s="7" t="s">
        <v>74</v>
      </c>
      <c r="C113" s="8" t="s">
        <v>276</v>
      </c>
      <c r="D113" s="8" t="s">
        <v>307</v>
      </c>
      <c r="E113" s="42"/>
      <c r="F113" s="225">
        <f>F114+F117</f>
        <v>6031.5</v>
      </c>
    </row>
    <row r="114" spans="1:6" ht="30.75">
      <c r="A114" s="84" t="s">
        <v>304</v>
      </c>
      <c r="B114" s="5" t="s">
        <v>74</v>
      </c>
      <c r="C114" s="23" t="s">
        <v>276</v>
      </c>
      <c r="D114" s="23" t="s">
        <v>308</v>
      </c>
      <c r="E114" s="28"/>
      <c r="F114" s="226">
        <f>F116+F115</f>
        <v>1222.7</v>
      </c>
    </row>
    <row r="115" spans="1:6" ht="15">
      <c r="A115" s="55" t="s">
        <v>293</v>
      </c>
      <c r="B115" s="82" t="s">
        <v>74</v>
      </c>
      <c r="C115" s="82" t="s">
        <v>276</v>
      </c>
      <c r="D115" s="82" t="s">
        <v>308</v>
      </c>
      <c r="E115" s="82" t="s">
        <v>141</v>
      </c>
      <c r="F115" s="231">
        <f>150+55.1</f>
        <v>205.1</v>
      </c>
    </row>
    <row r="116" spans="1:6" ht="15">
      <c r="A116" s="85" t="s">
        <v>18</v>
      </c>
      <c r="B116" s="86" t="s">
        <v>74</v>
      </c>
      <c r="C116" s="86" t="s">
        <v>276</v>
      </c>
      <c r="D116" s="86" t="s">
        <v>308</v>
      </c>
      <c r="E116" s="86" t="s">
        <v>19</v>
      </c>
      <c r="F116" s="232">
        <v>1017.6</v>
      </c>
    </row>
    <row r="117" spans="1:6" ht="30.75">
      <c r="A117" s="116" t="s">
        <v>305</v>
      </c>
      <c r="B117" s="15" t="s">
        <v>74</v>
      </c>
      <c r="C117" s="108" t="s">
        <v>276</v>
      </c>
      <c r="D117" s="108" t="s">
        <v>309</v>
      </c>
      <c r="E117" s="109"/>
      <c r="F117" s="228">
        <f>F119+F120+F118</f>
        <v>4808.8</v>
      </c>
    </row>
    <row r="118" spans="1:6" ht="15">
      <c r="A118" s="55" t="s">
        <v>293</v>
      </c>
      <c r="B118" s="12" t="s">
        <v>74</v>
      </c>
      <c r="C118" s="12" t="s">
        <v>276</v>
      </c>
      <c r="D118" s="12" t="s">
        <v>309</v>
      </c>
      <c r="E118" s="123" t="s">
        <v>141</v>
      </c>
      <c r="F118" s="231">
        <f>30+40+60-6.7</f>
        <v>123.3</v>
      </c>
    </row>
    <row r="119" spans="1:6" ht="15">
      <c r="A119" s="55" t="s">
        <v>18</v>
      </c>
      <c r="B119" s="12" t="s">
        <v>74</v>
      </c>
      <c r="C119" s="12" t="s">
        <v>276</v>
      </c>
      <c r="D119" s="12" t="s">
        <v>309</v>
      </c>
      <c r="E119" s="123" t="s">
        <v>19</v>
      </c>
      <c r="F119" s="231">
        <f>1100+50-268.1</f>
        <v>881.9</v>
      </c>
    </row>
    <row r="120" spans="1:6" ht="32.25" customHeight="1">
      <c r="A120" s="85" t="s">
        <v>292</v>
      </c>
      <c r="B120" s="14" t="s">
        <v>74</v>
      </c>
      <c r="C120" s="14" t="s">
        <v>276</v>
      </c>
      <c r="D120" s="14" t="s">
        <v>309</v>
      </c>
      <c r="E120" s="103" t="s">
        <v>285</v>
      </c>
      <c r="F120" s="233">
        <f>3751.7+51.9</f>
        <v>3803.6</v>
      </c>
    </row>
    <row r="121" spans="1:6" ht="16.5" customHeight="1">
      <c r="A121" s="143" t="s">
        <v>278</v>
      </c>
      <c r="B121" s="29" t="s">
        <v>74</v>
      </c>
      <c r="C121" s="29" t="s">
        <v>276</v>
      </c>
      <c r="D121" s="29" t="s">
        <v>277</v>
      </c>
      <c r="E121" s="137"/>
      <c r="F121" s="234">
        <f>F122</f>
        <v>39214.7</v>
      </c>
    </row>
    <row r="122" spans="1:6" ht="32.25" customHeight="1">
      <c r="A122" s="143" t="s">
        <v>325</v>
      </c>
      <c r="B122" s="18" t="s">
        <v>74</v>
      </c>
      <c r="C122" s="18" t="s">
        <v>276</v>
      </c>
      <c r="D122" s="18" t="s">
        <v>321</v>
      </c>
      <c r="E122" s="137"/>
      <c r="F122" s="234">
        <f>F123+F125+F127</f>
        <v>39214.7</v>
      </c>
    </row>
    <row r="123" spans="1:6" ht="65.25" customHeight="1">
      <c r="A123" s="54" t="s">
        <v>320</v>
      </c>
      <c r="B123" s="4" t="s">
        <v>74</v>
      </c>
      <c r="C123" s="4" t="s">
        <v>276</v>
      </c>
      <c r="D123" s="4" t="s">
        <v>322</v>
      </c>
      <c r="E123" s="136"/>
      <c r="F123" s="235">
        <f>F124</f>
        <v>16041.5</v>
      </c>
    </row>
    <row r="124" spans="1:6" ht="16.5" customHeight="1">
      <c r="A124" s="67" t="s">
        <v>280</v>
      </c>
      <c r="B124" s="14" t="s">
        <v>74</v>
      </c>
      <c r="C124" s="14" t="s">
        <v>276</v>
      </c>
      <c r="D124" s="14" t="s">
        <v>322</v>
      </c>
      <c r="E124" s="103" t="s">
        <v>279</v>
      </c>
      <c r="F124" s="233">
        <f>2825.7+13215.8</f>
        <v>16041.5</v>
      </c>
    </row>
    <row r="125" spans="1:6" ht="54.75" customHeight="1">
      <c r="A125" s="54" t="s">
        <v>323</v>
      </c>
      <c r="B125" s="4" t="s">
        <v>74</v>
      </c>
      <c r="C125" s="4" t="s">
        <v>276</v>
      </c>
      <c r="D125" s="4" t="s">
        <v>324</v>
      </c>
      <c r="E125" s="136"/>
      <c r="F125" s="235">
        <f>F126</f>
        <v>2205.7</v>
      </c>
    </row>
    <row r="126" spans="1:6" ht="16.5" customHeight="1">
      <c r="A126" s="67" t="s">
        <v>280</v>
      </c>
      <c r="B126" s="14" t="s">
        <v>74</v>
      </c>
      <c r="C126" s="14" t="s">
        <v>276</v>
      </c>
      <c r="D126" s="14" t="s">
        <v>324</v>
      </c>
      <c r="E126" s="103" t="s">
        <v>279</v>
      </c>
      <c r="F126" s="233">
        <v>2205.7</v>
      </c>
    </row>
    <row r="127" spans="1:6" ht="33" customHeight="1">
      <c r="A127" s="54" t="s">
        <v>333</v>
      </c>
      <c r="B127" s="4" t="s">
        <v>74</v>
      </c>
      <c r="C127" s="4" t="s">
        <v>276</v>
      </c>
      <c r="D127" s="4" t="s">
        <v>332</v>
      </c>
      <c r="E127" s="136"/>
      <c r="F127" s="235">
        <f>F128</f>
        <v>20967.5</v>
      </c>
    </row>
    <row r="128" spans="1:6" ht="16.5" customHeight="1">
      <c r="A128" s="67" t="s">
        <v>280</v>
      </c>
      <c r="B128" s="14" t="s">
        <v>74</v>
      </c>
      <c r="C128" s="14" t="s">
        <v>276</v>
      </c>
      <c r="D128" s="14" t="s">
        <v>332</v>
      </c>
      <c r="E128" s="103" t="s">
        <v>279</v>
      </c>
      <c r="F128" s="233">
        <f>5000+15967.5</f>
        <v>20967.5</v>
      </c>
    </row>
    <row r="129" spans="1:6" ht="19.5" customHeight="1">
      <c r="A129" s="124" t="s">
        <v>100</v>
      </c>
      <c r="B129" s="135" t="s">
        <v>74</v>
      </c>
      <c r="C129" s="50" t="s">
        <v>276</v>
      </c>
      <c r="D129" s="50" t="s">
        <v>101</v>
      </c>
      <c r="E129" s="120"/>
      <c r="F129" s="150">
        <f>F130</f>
        <v>4950.700000000001</v>
      </c>
    </row>
    <row r="130" spans="1:6" ht="77.25" customHeight="1">
      <c r="A130" s="144" t="s">
        <v>312</v>
      </c>
      <c r="B130" s="136" t="s">
        <v>74</v>
      </c>
      <c r="C130" s="136" t="s">
        <v>276</v>
      </c>
      <c r="D130" s="136" t="s">
        <v>310</v>
      </c>
      <c r="E130" s="38"/>
      <c r="F130" s="149">
        <f>F131</f>
        <v>4950.700000000001</v>
      </c>
    </row>
    <row r="131" spans="1:6" ht="21.75" customHeight="1">
      <c r="A131" s="145" t="s">
        <v>18</v>
      </c>
      <c r="B131" s="103" t="s">
        <v>74</v>
      </c>
      <c r="C131" s="103" t="s">
        <v>276</v>
      </c>
      <c r="D131" s="103" t="s">
        <v>310</v>
      </c>
      <c r="E131" s="103" t="s">
        <v>19</v>
      </c>
      <c r="F131" s="153">
        <f>4950.6+0.1</f>
        <v>4950.700000000001</v>
      </c>
    </row>
    <row r="132" spans="1:6" ht="15.75">
      <c r="A132" s="58" t="s">
        <v>75</v>
      </c>
      <c r="B132" s="5" t="s">
        <v>74</v>
      </c>
      <c r="C132" s="6" t="s">
        <v>76</v>
      </c>
      <c r="D132" s="4"/>
      <c r="E132" s="4"/>
      <c r="F132" s="149">
        <f>F133</f>
        <v>0</v>
      </c>
    </row>
    <row r="133" spans="1:6" ht="15.75">
      <c r="A133" s="58" t="s">
        <v>77</v>
      </c>
      <c r="B133" s="7" t="s">
        <v>74</v>
      </c>
      <c r="C133" s="8" t="s">
        <v>76</v>
      </c>
      <c r="D133" s="8" t="s">
        <v>78</v>
      </c>
      <c r="E133" s="9"/>
      <c r="F133" s="150">
        <f>F134</f>
        <v>0</v>
      </c>
    </row>
    <row r="134" spans="1:6" ht="30.75">
      <c r="A134" s="56" t="s">
        <v>79</v>
      </c>
      <c r="B134" s="10" t="s">
        <v>74</v>
      </c>
      <c r="C134" s="13" t="s">
        <v>76</v>
      </c>
      <c r="D134" s="13" t="s">
        <v>80</v>
      </c>
      <c r="E134" s="11"/>
      <c r="F134" s="152">
        <f>F135</f>
        <v>0</v>
      </c>
    </row>
    <row r="135" spans="1:6" ht="15">
      <c r="A135" s="57" t="s">
        <v>18</v>
      </c>
      <c r="B135" s="14" t="s">
        <v>74</v>
      </c>
      <c r="C135" s="14" t="s">
        <v>76</v>
      </c>
      <c r="D135" s="14" t="s">
        <v>80</v>
      </c>
      <c r="E135" s="11" t="s">
        <v>19</v>
      </c>
      <c r="F135" s="160">
        <v>0</v>
      </c>
    </row>
    <row r="136" spans="1:6" ht="15.75">
      <c r="A136" s="58" t="s">
        <v>81</v>
      </c>
      <c r="B136" s="5" t="s">
        <v>74</v>
      </c>
      <c r="C136" s="6" t="s">
        <v>82</v>
      </c>
      <c r="D136" s="4" t="s">
        <v>11</v>
      </c>
      <c r="E136" s="4" t="s">
        <v>11</v>
      </c>
      <c r="F136" s="149">
        <f>F142+F137+F145</f>
        <v>1567.6</v>
      </c>
    </row>
    <row r="137" spans="1:6" ht="30.75">
      <c r="A137" s="83" t="s">
        <v>177</v>
      </c>
      <c r="B137" s="7" t="s">
        <v>74</v>
      </c>
      <c r="C137" s="34" t="s">
        <v>82</v>
      </c>
      <c r="D137" s="34" t="s">
        <v>179</v>
      </c>
      <c r="E137" s="35"/>
      <c r="F137" s="150">
        <f>F140+F138</f>
        <v>611.6999999999999</v>
      </c>
    </row>
    <row r="138" spans="1:6" ht="15.75" hidden="1">
      <c r="A138" s="104" t="s">
        <v>217</v>
      </c>
      <c r="B138" s="5" t="s">
        <v>74</v>
      </c>
      <c r="C138" s="23" t="s">
        <v>82</v>
      </c>
      <c r="D138" s="23" t="s">
        <v>216</v>
      </c>
      <c r="E138" s="48"/>
      <c r="F138" s="181">
        <f>F139</f>
        <v>0</v>
      </c>
    </row>
    <row r="139" spans="1:6" ht="15" hidden="1">
      <c r="A139" s="85" t="s">
        <v>18</v>
      </c>
      <c r="B139" s="86" t="s">
        <v>74</v>
      </c>
      <c r="C139" s="86" t="s">
        <v>82</v>
      </c>
      <c r="D139" s="86" t="s">
        <v>216</v>
      </c>
      <c r="E139" s="86" t="s">
        <v>19</v>
      </c>
      <c r="F139" s="182">
        <v>0</v>
      </c>
    </row>
    <row r="140" spans="1:6" ht="30.75">
      <c r="A140" s="84" t="s">
        <v>178</v>
      </c>
      <c r="B140" s="5" t="s">
        <v>74</v>
      </c>
      <c r="C140" s="23" t="s">
        <v>82</v>
      </c>
      <c r="D140" s="23" t="s">
        <v>180</v>
      </c>
      <c r="E140" s="28"/>
      <c r="F140" s="149">
        <f>F141</f>
        <v>611.6999999999999</v>
      </c>
    </row>
    <row r="141" spans="1:6" ht="15">
      <c r="A141" s="85" t="s">
        <v>18</v>
      </c>
      <c r="B141" s="86" t="s">
        <v>74</v>
      </c>
      <c r="C141" s="86" t="s">
        <v>82</v>
      </c>
      <c r="D141" s="86" t="s">
        <v>180</v>
      </c>
      <c r="E141" s="86" t="s">
        <v>19</v>
      </c>
      <c r="F141" s="232">
        <f>1762.1-600+300-681.3-90-78.7-0.4</f>
        <v>611.6999999999999</v>
      </c>
    </row>
    <row r="142" spans="1:6" ht="30.75">
      <c r="A142" s="58" t="s">
        <v>83</v>
      </c>
      <c r="B142" s="7" t="s">
        <v>74</v>
      </c>
      <c r="C142" s="8" t="s">
        <v>82</v>
      </c>
      <c r="D142" s="8" t="s">
        <v>84</v>
      </c>
      <c r="E142" s="9" t="s">
        <v>11</v>
      </c>
      <c r="F142" s="225">
        <f>F143</f>
        <v>855.9</v>
      </c>
    </row>
    <row r="143" spans="1:6" ht="15.75">
      <c r="A143" s="56" t="s">
        <v>85</v>
      </c>
      <c r="B143" s="10" t="s">
        <v>74</v>
      </c>
      <c r="C143" s="13" t="s">
        <v>82</v>
      </c>
      <c r="D143" s="13" t="s">
        <v>86</v>
      </c>
      <c r="E143" s="11"/>
      <c r="F143" s="229">
        <f>F144</f>
        <v>855.9</v>
      </c>
    </row>
    <row r="144" spans="1:6" ht="15">
      <c r="A144" s="57" t="s">
        <v>18</v>
      </c>
      <c r="B144" s="14" t="s">
        <v>74</v>
      </c>
      <c r="C144" s="14" t="s">
        <v>82</v>
      </c>
      <c r="D144" s="14" t="s">
        <v>86</v>
      </c>
      <c r="E144" s="14" t="s">
        <v>19</v>
      </c>
      <c r="F144" s="227">
        <f>590+300-34.1</f>
        <v>855.9</v>
      </c>
    </row>
    <row r="145" spans="1:6" ht="15.75">
      <c r="A145" s="129" t="s">
        <v>100</v>
      </c>
      <c r="B145" s="32" t="s">
        <v>74</v>
      </c>
      <c r="C145" s="92" t="s">
        <v>82</v>
      </c>
      <c r="D145" s="92" t="s">
        <v>101</v>
      </c>
      <c r="E145" s="26"/>
      <c r="F145" s="236">
        <f>F146</f>
        <v>100</v>
      </c>
    </row>
    <row r="146" spans="1:6" ht="75.75">
      <c r="A146" s="89" t="s">
        <v>274</v>
      </c>
      <c r="B146" s="5" t="s">
        <v>74</v>
      </c>
      <c r="C146" s="23" t="s">
        <v>82</v>
      </c>
      <c r="D146" s="23" t="s">
        <v>295</v>
      </c>
      <c r="E146" s="28"/>
      <c r="F146" s="237">
        <f>F147</f>
        <v>100</v>
      </c>
    </row>
    <row r="147" spans="1:6" ht="30">
      <c r="A147" s="128" t="s">
        <v>292</v>
      </c>
      <c r="B147" s="48" t="s">
        <v>74</v>
      </c>
      <c r="C147" s="48" t="s">
        <v>82</v>
      </c>
      <c r="D147" s="48" t="s">
        <v>295</v>
      </c>
      <c r="E147" s="48" t="s">
        <v>285</v>
      </c>
      <c r="F147" s="238">
        <v>100</v>
      </c>
    </row>
    <row r="148" spans="1:6" ht="15.75">
      <c r="A148" s="53" t="s">
        <v>87</v>
      </c>
      <c r="B148" s="4" t="s">
        <v>88</v>
      </c>
      <c r="C148" s="4"/>
      <c r="D148" s="4" t="s">
        <v>11</v>
      </c>
      <c r="E148" s="4" t="s">
        <v>11</v>
      </c>
      <c r="F148" s="226">
        <f>F149+F170+F205+F232</f>
        <v>95294.2</v>
      </c>
    </row>
    <row r="149" spans="1:6" ht="15.75">
      <c r="A149" s="65" t="s">
        <v>89</v>
      </c>
      <c r="B149" s="5" t="s">
        <v>88</v>
      </c>
      <c r="C149" s="6" t="s">
        <v>90</v>
      </c>
      <c r="D149" s="4" t="s">
        <v>11</v>
      </c>
      <c r="E149" s="4" t="s">
        <v>11</v>
      </c>
      <c r="F149" s="226">
        <f>F150+F158+F167+F156</f>
        <v>4473.9</v>
      </c>
    </row>
    <row r="150" spans="1:6" ht="45.75">
      <c r="A150" s="90" t="s">
        <v>184</v>
      </c>
      <c r="B150" s="5" t="s">
        <v>88</v>
      </c>
      <c r="C150" s="23" t="s">
        <v>90</v>
      </c>
      <c r="D150" s="5" t="s">
        <v>185</v>
      </c>
      <c r="E150" s="91"/>
      <c r="F150" s="239">
        <f>F151</f>
        <v>0</v>
      </c>
    </row>
    <row r="151" spans="1:6" ht="45.75">
      <c r="A151" s="87" t="s">
        <v>181</v>
      </c>
      <c r="B151" s="7" t="s">
        <v>88</v>
      </c>
      <c r="C151" s="34" t="s">
        <v>90</v>
      </c>
      <c r="D151" s="7" t="s">
        <v>186</v>
      </c>
      <c r="E151" s="34"/>
      <c r="F151" s="239">
        <f>F152+F154</f>
        <v>0</v>
      </c>
    </row>
    <row r="152" spans="1:6" ht="30.75" hidden="1">
      <c r="A152" s="88" t="s">
        <v>182</v>
      </c>
      <c r="B152" s="10" t="s">
        <v>88</v>
      </c>
      <c r="C152" s="40" t="s">
        <v>90</v>
      </c>
      <c r="D152" s="13" t="s">
        <v>187</v>
      </c>
      <c r="E152" s="23"/>
      <c r="F152" s="240">
        <f>F153</f>
        <v>0</v>
      </c>
    </row>
    <row r="153" spans="1:6" ht="15" hidden="1">
      <c r="A153" s="85" t="s">
        <v>95</v>
      </c>
      <c r="B153" s="86" t="s">
        <v>88</v>
      </c>
      <c r="C153" s="86" t="s">
        <v>90</v>
      </c>
      <c r="D153" s="86" t="s">
        <v>187</v>
      </c>
      <c r="E153" s="86" t="s">
        <v>96</v>
      </c>
      <c r="F153" s="241">
        <v>0</v>
      </c>
    </row>
    <row r="154" spans="1:6" ht="30.75">
      <c r="A154" s="89" t="s">
        <v>183</v>
      </c>
      <c r="B154" s="5" t="s">
        <v>88</v>
      </c>
      <c r="C154" s="23" t="s">
        <v>90</v>
      </c>
      <c r="D154" s="23" t="s">
        <v>188</v>
      </c>
      <c r="E154" s="28"/>
      <c r="F154" s="240">
        <f>F155</f>
        <v>0</v>
      </c>
    </row>
    <row r="155" spans="1:6" ht="15">
      <c r="A155" s="75" t="s">
        <v>18</v>
      </c>
      <c r="B155" s="26" t="s">
        <v>88</v>
      </c>
      <c r="C155" s="26" t="s">
        <v>90</v>
      </c>
      <c r="D155" s="26" t="s">
        <v>188</v>
      </c>
      <c r="E155" s="26" t="s">
        <v>19</v>
      </c>
      <c r="F155" s="241">
        <v>0</v>
      </c>
    </row>
    <row r="156" spans="1:6" ht="60.75">
      <c r="A156" s="62" t="s">
        <v>106</v>
      </c>
      <c r="B156" s="5" t="s">
        <v>88</v>
      </c>
      <c r="C156" s="43" t="s">
        <v>90</v>
      </c>
      <c r="D156" s="15" t="s">
        <v>107</v>
      </c>
      <c r="E156" s="28"/>
      <c r="F156" s="235">
        <f>F157</f>
        <v>1652.6999999999998</v>
      </c>
    </row>
    <row r="157" spans="1:6" ht="15">
      <c r="A157" s="67" t="s">
        <v>91</v>
      </c>
      <c r="B157" s="122" t="s">
        <v>88</v>
      </c>
      <c r="C157" s="122" t="s">
        <v>90</v>
      </c>
      <c r="D157" s="122" t="s">
        <v>107</v>
      </c>
      <c r="E157" s="111" t="s">
        <v>92</v>
      </c>
      <c r="F157" s="242">
        <f>82.6+1570.1</f>
        <v>1652.6999999999998</v>
      </c>
    </row>
    <row r="158" spans="1:6" ht="15.75">
      <c r="A158" s="61" t="s">
        <v>93</v>
      </c>
      <c r="B158" s="135" t="s">
        <v>88</v>
      </c>
      <c r="C158" s="114" t="s">
        <v>90</v>
      </c>
      <c r="D158" s="114" t="s">
        <v>94</v>
      </c>
      <c r="E158" s="243"/>
      <c r="F158" s="225">
        <f>F159+F162+F165</f>
        <v>1903.7</v>
      </c>
    </row>
    <row r="159" spans="1:6" ht="45.75">
      <c r="A159" s="116" t="s">
        <v>99</v>
      </c>
      <c r="B159" s="15" t="s">
        <v>88</v>
      </c>
      <c r="C159" s="108" t="s">
        <v>90</v>
      </c>
      <c r="D159" s="108" t="s">
        <v>220</v>
      </c>
      <c r="E159" s="109"/>
      <c r="F159" s="228">
        <f>F160+F161</f>
        <v>1614.3000000000002</v>
      </c>
    </row>
    <row r="160" spans="1:6" ht="30">
      <c r="A160" s="55" t="s">
        <v>292</v>
      </c>
      <c r="B160" s="12" t="s">
        <v>88</v>
      </c>
      <c r="C160" s="12" t="s">
        <v>90</v>
      </c>
      <c r="D160" s="12" t="s">
        <v>220</v>
      </c>
      <c r="E160" s="123" t="s">
        <v>285</v>
      </c>
      <c r="F160" s="231">
        <f>300+245.1+6.3</f>
        <v>551.4</v>
      </c>
    </row>
    <row r="161" spans="1:6" ht="18.75" customHeight="1">
      <c r="A161" s="85" t="s">
        <v>18</v>
      </c>
      <c r="B161" s="14" t="s">
        <v>88</v>
      </c>
      <c r="C161" s="14" t="s">
        <v>90</v>
      </c>
      <c r="D161" s="14" t="s">
        <v>220</v>
      </c>
      <c r="E161" s="103" t="s">
        <v>19</v>
      </c>
      <c r="F161" s="178">
        <v>1062.9</v>
      </c>
    </row>
    <row r="162" spans="1:6" ht="15.75">
      <c r="A162" s="62" t="s">
        <v>97</v>
      </c>
      <c r="B162" s="23" t="s">
        <v>88</v>
      </c>
      <c r="C162" s="23" t="s">
        <v>90</v>
      </c>
      <c r="D162" s="31" t="s">
        <v>98</v>
      </c>
      <c r="E162" s="28"/>
      <c r="F162" s="164">
        <f>F164</f>
        <v>214.8</v>
      </c>
    </row>
    <row r="163" spans="1:6" ht="15" hidden="1">
      <c r="A163" s="101" t="s">
        <v>95</v>
      </c>
      <c r="B163" s="82" t="s">
        <v>88</v>
      </c>
      <c r="C163" s="82" t="s">
        <v>90</v>
      </c>
      <c r="D163" s="82" t="s">
        <v>98</v>
      </c>
      <c r="E163" s="82" t="s">
        <v>96</v>
      </c>
      <c r="F163" s="185">
        <v>0</v>
      </c>
    </row>
    <row r="164" spans="1:6" ht="15">
      <c r="A164" s="67" t="s">
        <v>18</v>
      </c>
      <c r="B164" s="86" t="s">
        <v>88</v>
      </c>
      <c r="C164" s="86" t="s">
        <v>90</v>
      </c>
      <c r="D164" s="86" t="s">
        <v>98</v>
      </c>
      <c r="E164" s="86" t="s">
        <v>19</v>
      </c>
      <c r="F164" s="155">
        <v>214.8</v>
      </c>
    </row>
    <row r="165" spans="1:6" ht="64.5" customHeight="1">
      <c r="A165" s="61" t="s">
        <v>329</v>
      </c>
      <c r="B165" s="134" t="s">
        <v>88</v>
      </c>
      <c r="C165" s="134" t="s">
        <v>90</v>
      </c>
      <c r="D165" s="134" t="s">
        <v>328</v>
      </c>
      <c r="E165" s="86"/>
      <c r="F165" s="179">
        <f>F166</f>
        <v>74.6</v>
      </c>
    </row>
    <row r="166" spans="1:6" ht="24.75" customHeight="1">
      <c r="A166" s="67" t="s">
        <v>18</v>
      </c>
      <c r="B166" s="86" t="s">
        <v>88</v>
      </c>
      <c r="C166" s="86" t="s">
        <v>90</v>
      </c>
      <c r="D166" s="86" t="s">
        <v>328</v>
      </c>
      <c r="E166" s="86" t="s">
        <v>19</v>
      </c>
      <c r="F166" s="165">
        <v>74.6</v>
      </c>
    </row>
    <row r="167" spans="1:6" ht="15.75">
      <c r="A167" s="124" t="s">
        <v>100</v>
      </c>
      <c r="B167" s="135" t="s">
        <v>88</v>
      </c>
      <c r="C167" s="50" t="s">
        <v>90</v>
      </c>
      <c r="D167" s="50" t="s">
        <v>101</v>
      </c>
      <c r="E167" s="37"/>
      <c r="F167" s="159">
        <f>F168</f>
        <v>917.5</v>
      </c>
    </row>
    <row r="168" spans="1:6" ht="60.75">
      <c r="A168" s="146" t="s">
        <v>313</v>
      </c>
      <c r="B168" s="38" t="s">
        <v>88</v>
      </c>
      <c r="C168" s="38" t="s">
        <v>90</v>
      </c>
      <c r="D168" s="38" t="s">
        <v>311</v>
      </c>
      <c r="E168" s="38"/>
      <c r="F168" s="180">
        <f>F169</f>
        <v>917.5</v>
      </c>
    </row>
    <row r="169" spans="1:6" ht="15">
      <c r="A169" s="145" t="s">
        <v>18</v>
      </c>
      <c r="B169" s="122" t="s">
        <v>88</v>
      </c>
      <c r="C169" s="122" t="s">
        <v>90</v>
      </c>
      <c r="D169" s="122" t="s">
        <v>311</v>
      </c>
      <c r="E169" s="122" t="s">
        <v>19</v>
      </c>
      <c r="F169" s="155">
        <f>208.9+708.6</f>
        <v>917.5</v>
      </c>
    </row>
    <row r="170" spans="1:6" ht="15.75">
      <c r="A170" s="54" t="s">
        <v>102</v>
      </c>
      <c r="B170" s="5" t="s">
        <v>88</v>
      </c>
      <c r="C170" s="6" t="s">
        <v>103</v>
      </c>
      <c r="D170" s="4" t="s">
        <v>11</v>
      </c>
      <c r="E170" s="4" t="s">
        <v>11</v>
      </c>
      <c r="F170" s="149">
        <f>F176+F171+F202</f>
        <v>75978.2</v>
      </c>
    </row>
    <row r="171" spans="1:6" ht="30">
      <c r="A171" s="66" t="s">
        <v>104</v>
      </c>
      <c r="B171" s="34" t="s">
        <v>88</v>
      </c>
      <c r="C171" s="34" t="s">
        <v>103</v>
      </c>
      <c r="D171" s="34" t="s">
        <v>105</v>
      </c>
      <c r="E171" s="34"/>
      <c r="F171" s="183">
        <f>F172+F174</f>
        <v>12132.6</v>
      </c>
    </row>
    <row r="172" spans="1:6" ht="60">
      <c r="A172" s="62" t="s">
        <v>106</v>
      </c>
      <c r="B172" s="23" t="s">
        <v>88</v>
      </c>
      <c r="C172" s="23" t="s">
        <v>103</v>
      </c>
      <c r="D172" s="23" t="s">
        <v>107</v>
      </c>
      <c r="E172" s="23"/>
      <c r="F172" s="240">
        <f>F173</f>
        <v>12132.6</v>
      </c>
    </row>
    <row r="173" spans="1:6" ht="15">
      <c r="A173" s="67" t="s">
        <v>91</v>
      </c>
      <c r="B173" s="86" t="s">
        <v>88</v>
      </c>
      <c r="C173" s="86" t="s">
        <v>103</v>
      </c>
      <c r="D173" s="86" t="s">
        <v>107</v>
      </c>
      <c r="E173" s="86" t="s">
        <v>92</v>
      </c>
      <c r="F173" s="241">
        <f>2008+6630+4000-221.3-284.1</f>
        <v>12132.6</v>
      </c>
    </row>
    <row r="174" spans="1:6" ht="15.75" hidden="1">
      <c r="A174" s="68" t="s">
        <v>108</v>
      </c>
      <c r="B174" s="34" t="s">
        <v>88</v>
      </c>
      <c r="C174" s="34" t="s">
        <v>103</v>
      </c>
      <c r="D174" s="34" t="s">
        <v>109</v>
      </c>
      <c r="E174" s="35"/>
      <c r="F174" s="244">
        <f>F175</f>
        <v>0</v>
      </c>
    </row>
    <row r="175" spans="1:6" ht="15" hidden="1">
      <c r="A175" s="67" t="s">
        <v>91</v>
      </c>
      <c r="B175" s="35" t="s">
        <v>88</v>
      </c>
      <c r="C175" s="35" t="s">
        <v>103</v>
      </c>
      <c r="D175" s="35" t="s">
        <v>109</v>
      </c>
      <c r="E175" s="35" t="s">
        <v>92</v>
      </c>
      <c r="F175" s="245">
        <v>0</v>
      </c>
    </row>
    <row r="176" spans="1:6" ht="15.75">
      <c r="A176" s="58" t="s">
        <v>110</v>
      </c>
      <c r="B176" s="5" t="s">
        <v>88</v>
      </c>
      <c r="C176" s="6" t="s">
        <v>103</v>
      </c>
      <c r="D176" s="4" t="s">
        <v>111</v>
      </c>
      <c r="E176" s="4" t="s">
        <v>11</v>
      </c>
      <c r="F176" s="226">
        <f>F177+F179+F196</f>
        <v>62438.9</v>
      </c>
    </row>
    <row r="177" spans="1:6" ht="45.75">
      <c r="A177" s="56" t="s">
        <v>112</v>
      </c>
      <c r="B177" s="15" t="s">
        <v>88</v>
      </c>
      <c r="C177" s="6" t="s">
        <v>103</v>
      </c>
      <c r="D177" s="6" t="s">
        <v>113</v>
      </c>
      <c r="E177" s="23"/>
      <c r="F177" s="226">
        <f>F178</f>
        <v>16681.6</v>
      </c>
    </row>
    <row r="178" spans="1:6" ht="30">
      <c r="A178" s="45" t="s">
        <v>292</v>
      </c>
      <c r="B178" s="250" t="s">
        <v>88</v>
      </c>
      <c r="C178" s="250" t="s">
        <v>103</v>
      </c>
      <c r="D178" s="250" t="s">
        <v>113</v>
      </c>
      <c r="E178" s="250" t="s">
        <v>285</v>
      </c>
      <c r="F178" s="227">
        <v>16681.6</v>
      </c>
    </row>
    <row r="179" spans="1:6" ht="15.75">
      <c r="A179" s="62" t="s">
        <v>114</v>
      </c>
      <c r="B179" s="251" t="s">
        <v>88</v>
      </c>
      <c r="C179" s="251" t="s">
        <v>103</v>
      </c>
      <c r="D179" s="251" t="s">
        <v>115</v>
      </c>
      <c r="E179" s="136"/>
      <c r="F179" s="246">
        <f>F184+F188+F190+F192+F182+F186+F194</f>
        <v>44155.5</v>
      </c>
    </row>
    <row r="180" spans="1:6" ht="15" hidden="1">
      <c r="A180" s="69" t="s">
        <v>95</v>
      </c>
      <c r="B180" s="41" t="s">
        <v>88</v>
      </c>
      <c r="C180" s="41" t="s">
        <v>103</v>
      </c>
      <c r="D180" s="41" t="s">
        <v>115</v>
      </c>
      <c r="E180" s="41" t="s">
        <v>96</v>
      </c>
      <c r="F180" s="247">
        <v>0</v>
      </c>
    </row>
    <row r="181" spans="1:6" ht="15" hidden="1">
      <c r="A181" s="57" t="s">
        <v>18</v>
      </c>
      <c r="B181" s="14" t="s">
        <v>88</v>
      </c>
      <c r="C181" s="14" t="s">
        <v>103</v>
      </c>
      <c r="D181" s="14" t="s">
        <v>115</v>
      </c>
      <c r="E181" s="14" t="s">
        <v>19</v>
      </c>
      <c r="F181" s="227">
        <v>0</v>
      </c>
    </row>
    <row r="182" spans="1:6" ht="30.75">
      <c r="A182" s="54" t="s">
        <v>116</v>
      </c>
      <c r="B182" s="5" t="s">
        <v>88</v>
      </c>
      <c r="C182" s="23" t="s">
        <v>103</v>
      </c>
      <c r="D182" s="23" t="s">
        <v>117</v>
      </c>
      <c r="E182" s="19"/>
      <c r="F182" s="248">
        <f>F183</f>
        <v>33</v>
      </c>
    </row>
    <row r="183" spans="1:6" ht="15">
      <c r="A183" s="60" t="s">
        <v>18</v>
      </c>
      <c r="B183" s="17" t="s">
        <v>88</v>
      </c>
      <c r="C183" s="17" t="s">
        <v>103</v>
      </c>
      <c r="D183" s="17" t="s">
        <v>117</v>
      </c>
      <c r="E183" s="17" t="s">
        <v>19</v>
      </c>
      <c r="F183" s="230">
        <v>33</v>
      </c>
    </row>
    <row r="184" spans="1:6" ht="30.75">
      <c r="A184" s="36" t="s">
        <v>167</v>
      </c>
      <c r="B184" s="5" t="s">
        <v>88</v>
      </c>
      <c r="C184" s="23" t="s">
        <v>103</v>
      </c>
      <c r="D184" s="23" t="s">
        <v>118</v>
      </c>
      <c r="E184" s="19"/>
      <c r="F184" s="248">
        <f>F185</f>
        <v>3811.2</v>
      </c>
    </row>
    <row r="185" spans="1:6" ht="30">
      <c r="A185" s="77" t="s">
        <v>292</v>
      </c>
      <c r="B185" s="17" t="s">
        <v>88</v>
      </c>
      <c r="C185" s="17" t="s">
        <v>103</v>
      </c>
      <c r="D185" s="17" t="s">
        <v>118</v>
      </c>
      <c r="E185" s="17" t="s">
        <v>285</v>
      </c>
      <c r="F185" s="230">
        <f>2841.1+463.8+284.1+222.2</f>
        <v>3811.2</v>
      </c>
    </row>
    <row r="186" spans="1:6" ht="45.75">
      <c r="A186" s="89" t="s">
        <v>331</v>
      </c>
      <c r="B186" s="5" t="s">
        <v>88</v>
      </c>
      <c r="C186" s="23" t="s">
        <v>103</v>
      </c>
      <c r="D186" s="23" t="s">
        <v>330</v>
      </c>
      <c r="E186" s="19"/>
      <c r="F186" s="226">
        <f>F187</f>
        <v>98.6</v>
      </c>
    </row>
    <row r="187" spans="1:6" ht="15">
      <c r="A187" s="57" t="s">
        <v>293</v>
      </c>
      <c r="B187" s="14" t="s">
        <v>88</v>
      </c>
      <c r="C187" s="14" t="s">
        <v>103</v>
      </c>
      <c r="D187" s="14" t="s">
        <v>330</v>
      </c>
      <c r="E187" s="14" t="s">
        <v>141</v>
      </c>
      <c r="F187" s="227">
        <f>160-60-1.4</f>
        <v>98.6</v>
      </c>
    </row>
    <row r="188" spans="1:6" ht="30.75">
      <c r="A188" s="76" t="s">
        <v>168</v>
      </c>
      <c r="B188" s="10" t="s">
        <v>88</v>
      </c>
      <c r="C188" s="40" t="s">
        <v>103</v>
      </c>
      <c r="D188" s="40" t="s">
        <v>169</v>
      </c>
      <c r="E188" s="11"/>
      <c r="F188" s="249">
        <f>F189</f>
        <v>1168.8</v>
      </c>
    </row>
    <row r="189" spans="1:6" ht="21" customHeight="1">
      <c r="A189" s="75" t="s">
        <v>18</v>
      </c>
      <c r="B189" s="17" t="s">
        <v>88</v>
      </c>
      <c r="C189" s="17" t="s">
        <v>103</v>
      </c>
      <c r="D189" s="17" t="s">
        <v>169</v>
      </c>
      <c r="E189" s="17" t="s">
        <v>19</v>
      </c>
      <c r="F189" s="176">
        <v>1168.8</v>
      </c>
    </row>
    <row r="190" spans="1:6" ht="30.75">
      <c r="A190" s="78" t="s">
        <v>171</v>
      </c>
      <c r="B190" s="5" t="s">
        <v>88</v>
      </c>
      <c r="C190" s="23" t="s">
        <v>103</v>
      </c>
      <c r="D190" s="23" t="s">
        <v>170</v>
      </c>
      <c r="E190" s="19"/>
      <c r="F190" s="162">
        <f>F191</f>
        <v>15661.2</v>
      </c>
    </row>
    <row r="191" spans="1:6" ht="30">
      <c r="A191" s="45" t="s">
        <v>292</v>
      </c>
      <c r="B191" s="17" t="s">
        <v>88</v>
      </c>
      <c r="C191" s="17" t="s">
        <v>103</v>
      </c>
      <c r="D191" s="17" t="s">
        <v>170</v>
      </c>
      <c r="E191" s="17" t="s">
        <v>285</v>
      </c>
      <c r="F191" s="176">
        <f>3306.2+2700+9655</f>
        <v>15661.2</v>
      </c>
    </row>
    <row r="192" spans="1:6" ht="45.75">
      <c r="A192" s="78" t="s">
        <v>237</v>
      </c>
      <c r="B192" s="5" t="s">
        <v>88</v>
      </c>
      <c r="C192" s="23" t="s">
        <v>103</v>
      </c>
      <c r="D192" s="23" t="s">
        <v>238</v>
      </c>
      <c r="E192" s="19"/>
      <c r="F192" s="162">
        <f>F193</f>
        <v>20193.8</v>
      </c>
    </row>
    <row r="193" spans="1:6" ht="30">
      <c r="A193" s="45" t="s">
        <v>292</v>
      </c>
      <c r="B193" s="17" t="s">
        <v>88</v>
      </c>
      <c r="C193" s="17" t="s">
        <v>103</v>
      </c>
      <c r="D193" s="17" t="s">
        <v>238</v>
      </c>
      <c r="E193" s="17" t="s">
        <v>285</v>
      </c>
      <c r="F193" s="176">
        <v>20193.8</v>
      </c>
    </row>
    <row r="194" spans="1:6" ht="45.75">
      <c r="A194" s="54" t="s">
        <v>335</v>
      </c>
      <c r="B194" s="5" t="s">
        <v>88</v>
      </c>
      <c r="C194" s="23" t="s">
        <v>103</v>
      </c>
      <c r="D194" s="23" t="s">
        <v>334</v>
      </c>
      <c r="E194" s="19"/>
      <c r="F194" s="191">
        <f>F195</f>
        <v>3188.9</v>
      </c>
    </row>
    <row r="195" spans="1:6" ht="30">
      <c r="A195" s="45" t="s">
        <v>292</v>
      </c>
      <c r="B195" s="252" t="s">
        <v>88</v>
      </c>
      <c r="C195" s="252" t="s">
        <v>103</v>
      </c>
      <c r="D195" s="252" t="s">
        <v>334</v>
      </c>
      <c r="E195" s="252" t="s">
        <v>285</v>
      </c>
      <c r="F195" s="230">
        <v>3188.9</v>
      </c>
    </row>
    <row r="196" spans="1:6" ht="30.75">
      <c r="A196" s="61" t="s">
        <v>119</v>
      </c>
      <c r="B196" s="7" t="s">
        <v>88</v>
      </c>
      <c r="C196" s="8" t="s">
        <v>103</v>
      </c>
      <c r="D196" s="8" t="s">
        <v>120</v>
      </c>
      <c r="E196" s="37"/>
      <c r="F196" s="150">
        <f>F199+F197</f>
        <v>1601.8</v>
      </c>
    </row>
    <row r="197" spans="1:6" ht="30.75">
      <c r="A197" s="62" t="s">
        <v>319</v>
      </c>
      <c r="B197" s="23" t="s">
        <v>88</v>
      </c>
      <c r="C197" s="23" t="s">
        <v>103</v>
      </c>
      <c r="D197" s="23" t="s">
        <v>318</v>
      </c>
      <c r="E197" s="19"/>
      <c r="F197" s="162">
        <f>F198</f>
        <v>1601.8</v>
      </c>
    </row>
    <row r="198" spans="1:6" ht="15">
      <c r="A198" s="60" t="s">
        <v>18</v>
      </c>
      <c r="B198" s="17" t="s">
        <v>88</v>
      </c>
      <c r="C198" s="17" t="s">
        <v>103</v>
      </c>
      <c r="D198" s="17" t="s">
        <v>318</v>
      </c>
      <c r="E198" s="17" t="s">
        <v>19</v>
      </c>
      <c r="F198" s="176">
        <v>1601.8</v>
      </c>
    </row>
    <row r="199" spans="1:6" ht="30.75">
      <c r="A199" s="54" t="s">
        <v>121</v>
      </c>
      <c r="B199" s="5" t="s">
        <v>88</v>
      </c>
      <c r="C199" s="6" t="s">
        <v>103</v>
      </c>
      <c r="D199" s="6" t="s">
        <v>122</v>
      </c>
      <c r="E199" s="38"/>
      <c r="F199" s="149">
        <f>F201</f>
        <v>0</v>
      </c>
    </row>
    <row r="200" spans="1:6" ht="30.75">
      <c r="A200" s="138" t="s">
        <v>314</v>
      </c>
      <c r="B200" s="16" t="s">
        <v>88</v>
      </c>
      <c r="C200" s="139" t="s">
        <v>103</v>
      </c>
      <c r="D200" s="139" t="s">
        <v>315</v>
      </c>
      <c r="E200" s="102"/>
      <c r="F200" s="189">
        <f>F201</f>
        <v>0</v>
      </c>
    </row>
    <row r="201" spans="1:6" ht="15">
      <c r="A201" s="57" t="s">
        <v>18</v>
      </c>
      <c r="B201" s="14" t="s">
        <v>88</v>
      </c>
      <c r="C201" s="14" t="s">
        <v>103</v>
      </c>
      <c r="D201" s="14" t="s">
        <v>315</v>
      </c>
      <c r="E201" s="103" t="s">
        <v>19</v>
      </c>
      <c r="F201" s="153">
        <f>11.2-11.2</f>
        <v>0</v>
      </c>
    </row>
    <row r="202" spans="1:6" ht="15.75">
      <c r="A202" s="58" t="s">
        <v>278</v>
      </c>
      <c r="B202" s="7" t="s">
        <v>88</v>
      </c>
      <c r="C202" s="8" t="s">
        <v>103</v>
      </c>
      <c r="D202" s="8" t="s">
        <v>277</v>
      </c>
      <c r="E202" s="37"/>
      <c r="F202" s="150">
        <f>F203</f>
        <v>1406.7</v>
      </c>
    </row>
    <row r="203" spans="1:6" ht="45.75">
      <c r="A203" s="116" t="s">
        <v>327</v>
      </c>
      <c r="B203" s="5" t="s">
        <v>88</v>
      </c>
      <c r="C203" s="6" t="s">
        <v>103</v>
      </c>
      <c r="D203" s="6" t="s">
        <v>326</v>
      </c>
      <c r="E203" s="38"/>
      <c r="F203" s="149">
        <f>F204</f>
        <v>1406.7</v>
      </c>
    </row>
    <row r="204" spans="1:6" ht="15">
      <c r="A204" s="142" t="s">
        <v>280</v>
      </c>
      <c r="B204" s="14" t="s">
        <v>88</v>
      </c>
      <c r="C204" s="14" t="s">
        <v>103</v>
      </c>
      <c r="D204" s="14" t="s">
        <v>326</v>
      </c>
      <c r="E204" s="103" t="s">
        <v>279</v>
      </c>
      <c r="F204" s="153">
        <v>1406.7</v>
      </c>
    </row>
    <row r="205" spans="1:6" ht="15.75">
      <c r="A205" s="58" t="s">
        <v>123</v>
      </c>
      <c r="B205" s="32" t="s">
        <v>88</v>
      </c>
      <c r="C205" s="8" t="s">
        <v>124</v>
      </c>
      <c r="D205" s="17"/>
      <c r="E205" s="17"/>
      <c r="F205" s="149">
        <f>F209+F206</f>
        <v>8024.5</v>
      </c>
    </row>
    <row r="206" spans="1:6" ht="30.75">
      <c r="A206" s="66" t="s">
        <v>104</v>
      </c>
      <c r="B206" s="34" t="s">
        <v>88</v>
      </c>
      <c r="C206" s="34" t="s">
        <v>124</v>
      </c>
      <c r="D206" s="34" t="s">
        <v>105</v>
      </c>
      <c r="E206" s="34"/>
      <c r="F206" s="161">
        <f>F207</f>
        <v>0</v>
      </c>
    </row>
    <row r="207" spans="1:6" ht="60.75">
      <c r="A207" s="62" t="s">
        <v>106</v>
      </c>
      <c r="B207" s="23" t="s">
        <v>88</v>
      </c>
      <c r="C207" s="23" t="s">
        <v>124</v>
      </c>
      <c r="D207" s="23" t="s">
        <v>107</v>
      </c>
      <c r="E207" s="23"/>
      <c r="F207" s="149">
        <f>F208</f>
        <v>0</v>
      </c>
    </row>
    <row r="208" spans="1:6" ht="15">
      <c r="A208" s="67" t="s">
        <v>91</v>
      </c>
      <c r="B208" s="86" t="s">
        <v>88</v>
      </c>
      <c r="C208" s="86" t="s">
        <v>124</v>
      </c>
      <c r="D208" s="86" t="s">
        <v>107</v>
      </c>
      <c r="E208" s="86" t="s">
        <v>92</v>
      </c>
      <c r="F208" s="177">
        <f>700-700</f>
        <v>0</v>
      </c>
    </row>
    <row r="209" spans="1:6" ht="15.75">
      <c r="A209" s="58" t="s">
        <v>123</v>
      </c>
      <c r="B209" s="7" t="s">
        <v>88</v>
      </c>
      <c r="C209" s="8" t="s">
        <v>124</v>
      </c>
      <c r="D209" s="9" t="s">
        <v>125</v>
      </c>
      <c r="E209" s="9" t="s">
        <v>11</v>
      </c>
      <c r="F209" s="150">
        <f>F210+F213+F216+F223+F227+F230+F219</f>
        <v>8024.5</v>
      </c>
    </row>
    <row r="210" spans="1:6" ht="15.75">
      <c r="A210" s="54" t="s">
        <v>126</v>
      </c>
      <c r="B210" s="5" t="s">
        <v>88</v>
      </c>
      <c r="C210" s="5" t="s">
        <v>124</v>
      </c>
      <c r="D210" s="6" t="s">
        <v>127</v>
      </c>
      <c r="E210" s="23"/>
      <c r="F210" s="149">
        <f>F212+F211</f>
        <v>4038.8</v>
      </c>
    </row>
    <row r="211" spans="1:6" ht="15">
      <c r="A211" s="55" t="s">
        <v>293</v>
      </c>
      <c r="B211" s="12" t="s">
        <v>88</v>
      </c>
      <c r="C211" s="12" t="s">
        <v>124</v>
      </c>
      <c r="D211" s="12" t="s">
        <v>127</v>
      </c>
      <c r="E211" s="12" t="s">
        <v>141</v>
      </c>
      <c r="F211" s="231">
        <f>196.3-2.1</f>
        <v>194.20000000000002</v>
      </c>
    </row>
    <row r="212" spans="1:6" ht="15">
      <c r="A212" s="57" t="s">
        <v>18</v>
      </c>
      <c r="B212" s="14" t="s">
        <v>88</v>
      </c>
      <c r="C212" s="14" t="s">
        <v>124</v>
      </c>
      <c r="D212" s="14" t="s">
        <v>127</v>
      </c>
      <c r="E212" s="14" t="s">
        <v>19</v>
      </c>
      <c r="F212" s="227">
        <f>4394.1-200-194.4-46.1-18.9-0.7-30-4.3-55.1</f>
        <v>3844.6000000000004</v>
      </c>
    </row>
    <row r="213" spans="1:6" ht="45.75">
      <c r="A213" s="56" t="s">
        <v>128</v>
      </c>
      <c r="B213" s="21" t="s">
        <v>88</v>
      </c>
      <c r="C213" s="21" t="s">
        <v>124</v>
      </c>
      <c r="D213" s="6" t="s">
        <v>129</v>
      </c>
      <c r="E213" s="23"/>
      <c r="F213" s="253">
        <f>F214+F215</f>
        <v>0</v>
      </c>
    </row>
    <row r="214" spans="1:6" ht="30">
      <c r="A214" s="55" t="s">
        <v>292</v>
      </c>
      <c r="B214" s="12" t="s">
        <v>88</v>
      </c>
      <c r="C214" s="12" t="s">
        <v>124</v>
      </c>
      <c r="D214" s="12" t="s">
        <v>129</v>
      </c>
      <c r="E214" s="12" t="s">
        <v>285</v>
      </c>
      <c r="F214" s="231">
        <f>2801.1-2801.1</f>
        <v>0</v>
      </c>
    </row>
    <row r="215" spans="1:6" ht="15">
      <c r="A215" s="57" t="s">
        <v>18</v>
      </c>
      <c r="B215" s="14" t="s">
        <v>88</v>
      </c>
      <c r="C215" s="14" t="s">
        <v>124</v>
      </c>
      <c r="D215" s="14" t="s">
        <v>129</v>
      </c>
      <c r="E215" s="14" t="s">
        <v>19</v>
      </c>
      <c r="F215" s="227">
        <f>5502-5502</f>
        <v>0</v>
      </c>
    </row>
    <row r="216" spans="1:6" ht="15.75">
      <c r="A216" s="54" t="s">
        <v>130</v>
      </c>
      <c r="B216" s="21" t="s">
        <v>88</v>
      </c>
      <c r="C216" s="21" t="s">
        <v>124</v>
      </c>
      <c r="D216" s="6" t="s">
        <v>131</v>
      </c>
      <c r="E216" s="23"/>
      <c r="F216" s="228">
        <f>F217+F218</f>
        <v>368</v>
      </c>
    </row>
    <row r="217" spans="1:6" ht="30">
      <c r="A217" s="55" t="s">
        <v>292</v>
      </c>
      <c r="B217" s="12" t="s">
        <v>88</v>
      </c>
      <c r="C217" s="12" t="s">
        <v>124</v>
      </c>
      <c r="D217" s="12" t="s">
        <v>131</v>
      </c>
      <c r="E217" s="12" t="s">
        <v>285</v>
      </c>
      <c r="F217" s="231">
        <f>350+18</f>
        <v>368</v>
      </c>
    </row>
    <row r="218" spans="1:6" ht="15">
      <c r="A218" s="57" t="s">
        <v>18</v>
      </c>
      <c r="B218" s="14" t="s">
        <v>88</v>
      </c>
      <c r="C218" s="14" t="s">
        <v>124</v>
      </c>
      <c r="D218" s="14" t="s">
        <v>131</v>
      </c>
      <c r="E218" s="14" t="s">
        <v>19</v>
      </c>
      <c r="F218" s="227">
        <f>150-18-99-33</f>
        <v>0</v>
      </c>
    </row>
    <row r="219" spans="1:6" ht="15.75">
      <c r="A219" s="62" t="s">
        <v>192</v>
      </c>
      <c r="B219" s="5" t="s">
        <v>88</v>
      </c>
      <c r="C219" s="23" t="s">
        <v>124</v>
      </c>
      <c r="D219" s="23" t="s">
        <v>193</v>
      </c>
      <c r="E219" s="19"/>
      <c r="F219" s="248">
        <f>F221+F220+F222</f>
        <v>427.7</v>
      </c>
    </row>
    <row r="220" spans="1:6" ht="15">
      <c r="A220" s="55" t="s">
        <v>293</v>
      </c>
      <c r="B220" s="12" t="s">
        <v>88</v>
      </c>
      <c r="C220" s="12" t="s">
        <v>124</v>
      </c>
      <c r="D220" s="12" t="s">
        <v>193</v>
      </c>
      <c r="E220" s="12" t="s">
        <v>141</v>
      </c>
      <c r="F220" s="254">
        <v>36.3</v>
      </c>
    </row>
    <row r="221" spans="1:6" ht="15">
      <c r="A221" s="55" t="s">
        <v>18</v>
      </c>
      <c r="B221" s="12" t="s">
        <v>88</v>
      </c>
      <c r="C221" s="12" t="s">
        <v>124</v>
      </c>
      <c r="D221" s="12" t="s">
        <v>193</v>
      </c>
      <c r="E221" s="12" t="s">
        <v>19</v>
      </c>
      <c r="F221" s="231">
        <v>0</v>
      </c>
    </row>
    <row r="222" spans="1:6" ht="30">
      <c r="A222" s="57" t="s">
        <v>292</v>
      </c>
      <c r="B222" s="14" t="s">
        <v>88</v>
      </c>
      <c r="C222" s="14" t="s">
        <v>124</v>
      </c>
      <c r="D222" s="14" t="s">
        <v>193</v>
      </c>
      <c r="E222" s="14" t="s">
        <v>285</v>
      </c>
      <c r="F222" s="227">
        <f>400-8.6</f>
        <v>391.4</v>
      </c>
    </row>
    <row r="223" spans="1:6" ht="30.75">
      <c r="A223" s="131" t="s">
        <v>235</v>
      </c>
      <c r="B223" s="21" t="s">
        <v>88</v>
      </c>
      <c r="C223" s="21" t="s">
        <v>124</v>
      </c>
      <c r="D223" s="132" t="s">
        <v>132</v>
      </c>
      <c r="E223" s="93"/>
      <c r="F223" s="253">
        <f>F224+F225+F226</f>
        <v>2114.5</v>
      </c>
    </row>
    <row r="224" spans="1:6" ht="15">
      <c r="A224" s="133" t="s">
        <v>293</v>
      </c>
      <c r="B224" s="19" t="s">
        <v>88</v>
      </c>
      <c r="C224" s="19" t="s">
        <v>124</v>
      </c>
      <c r="D224" s="19" t="s">
        <v>132</v>
      </c>
      <c r="E224" s="19" t="s">
        <v>141</v>
      </c>
      <c r="F224" s="255">
        <f>667.4-4.7</f>
        <v>662.6999999999999</v>
      </c>
    </row>
    <row r="225" spans="1:6" ht="30">
      <c r="A225" s="55" t="s">
        <v>292</v>
      </c>
      <c r="B225" s="12" t="s">
        <v>88</v>
      </c>
      <c r="C225" s="12" t="s">
        <v>124</v>
      </c>
      <c r="D225" s="12" t="s">
        <v>132</v>
      </c>
      <c r="E225" s="12" t="s">
        <v>285</v>
      </c>
      <c r="F225" s="231">
        <f>900-30+81-12</f>
        <v>939</v>
      </c>
    </row>
    <row r="226" spans="1:6" ht="15">
      <c r="A226" s="57" t="s">
        <v>18</v>
      </c>
      <c r="B226" s="14" t="s">
        <v>88</v>
      </c>
      <c r="C226" s="14" t="s">
        <v>124</v>
      </c>
      <c r="D226" s="14" t="s">
        <v>132</v>
      </c>
      <c r="E226" s="14" t="s">
        <v>19</v>
      </c>
      <c r="F226" s="227">
        <f>562.9-49.6-0.5</f>
        <v>512.8</v>
      </c>
    </row>
    <row r="227" spans="1:6" ht="15.75">
      <c r="A227" s="54" t="s">
        <v>133</v>
      </c>
      <c r="B227" s="21" t="s">
        <v>88</v>
      </c>
      <c r="C227" s="21" t="s">
        <v>124</v>
      </c>
      <c r="D227" s="6" t="s">
        <v>134</v>
      </c>
      <c r="E227" s="23"/>
      <c r="F227" s="226">
        <f>F228+F229</f>
        <v>1075.5</v>
      </c>
    </row>
    <row r="228" spans="1:6" ht="30">
      <c r="A228" s="55" t="s">
        <v>292</v>
      </c>
      <c r="B228" s="12" t="s">
        <v>88</v>
      </c>
      <c r="C228" s="12" t="s">
        <v>124</v>
      </c>
      <c r="D228" s="12" t="s">
        <v>134</v>
      </c>
      <c r="E228" s="12" t="s">
        <v>285</v>
      </c>
      <c r="F228" s="231">
        <v>998</v>
      </c>
    </row>
    <row r="229" spans="1:6" ht="15">
      <c r="A229" s="57" t="s">
        <v>18</v>
      </c>
      <c r="B229" s="14" t="s">
        <v>88</v>
      </c>
      <c r="C229" s="14" t="s">
        <v>124</v>
      </c>
      <c r="D229" s="14" t="s">
        <v>134</v>
      </c>
      <c r="E229" s="14" t="s">
        <v>19</v>
      </c>
      <c r="F229" s="230">
        <f>114.2-36.7</f>
        <v>77.5</v>
      </c>
    </row>
    <row r="230" spans="1:6" ht="30.75" hidden="1">
      <c r="A230" s="79" t="s">
        <v>172</v>
      </c>
      <c r="B230" s="21" t="s">
        <v>88</v>
      </c>
      <c r="C230" s="23" t="s">
        <v>124</v>
      </c>
      <c r="D230" s="23" t="s">
        <v>173</v>
      </c>
      <c r="E230" s="28"/>
      <c r="F230" s="248">
        <f>F231</f>
        <v>0</v>
      </c>
    </row>
    <row r="231" spans="1:6" ht="15" hidden="1">
      <c r="A231" s="80" t="s">
        <v>18</v>
      </c>
      <c r="B231" s="12" t="s">
        <v>88</v>
      </c>
      <c r="C231" s="81" t="s">
        <v>124</v>
      </c>
      <c r="D231" s="82" t="s">
        <v>173</v>
      </c>
      <c r="E231" s="82" t="s">
        <v>19</v>
      </c>
      <c r="F231" s="230"/>
    </row>
    <row r="232" spans="1:6" ht="15.75">
      <c r="A232" s="68" t="s">
        <v>243</v>
      </c>
      <c r="B232" s="32" t="s">
        <v>88</v>
      </c>
      <c r="C232" s="32" t="s">
        <v>244</v>
      </c>
      <c r="D232" s="26"/>
      <c r="E232" s="26"/>
      <c r="F232" s="256">
        <f>F233</f>
        <v>6817.599999999999</v>
      </c>
    </row>
    <row r="233" spans="1:6" ht="15.75">
      <c r="A233" s="62" t="s">
        <v>139</v>
      </c>
      <c r="B233" s="5" t="s">
        <v>88</v>
      </c>
      <c r="C233" s="5" t="s">
        <v>244</v>
      </c>
      <c r="D233" s="23" t="s">
        <v>266</v>
      </c>
      <c r="E233" s="23"/>
      <c r="F233" s="248">
        <f>F234</f>
        <v>6817.599999999999</v>
      </c>
    </row>
    <row r="234" spans="1:6" ht="15">
      <c r="A234" s="57" t="s">
        <v>293</v>
      </c>
      <c r="B234" s="14" t="s">
        <v>88</v>
      </c>
      <c r="C234" s="86" t="s">
        <v>244</v>
      </c>
      <c r="D234" s="86" t="s">
        <v>266</v>
      </c>
      <c r="E234" s="86" t="s">
        <v>141</v>
      </c>
      <c r="F234" s="227">
        <f>6755.5-160.3+177.5+30+14.9</f>
        <v>6817.599999999999</v>
      </c>
    </row>
    <row r="235" spans="1:6" ht="15.75">
      <c r="A235" s="68" t="s">
        <v>227</v>
      </c>
      <c r="B235" s="32" t="s">
        <v>231</v>
      </c>
      <c r="C235" s="26"/>
      <c r="D235" s="26"/>
      <c r="E235" s="26"/>
      <c r="F235" s="256">
        <f>F236</f>
        <v>49.6</v>
      </c>
    </row>
    <row r="236" spans="1:6" ht="15.75">
      <c r="A236" s="66" t="s">
        <v>228</v>
      </c>
      <c r="B236" s="7" t="s">
        <v>231</v>
      </c>
      <c r="C236" s="34" t="s">
        <v>232</v>
      </c>
      <c r="D236" s="35"/>
      <c r="E236" s="35"/>
      <c r="F236" s="246">
        <f>F237</f>
        <v>49.6</v>
      </c>
    </row>
    <row r="237" spans="1:6" ht="15.75">
      <c r="A237" s="66" t="s">
        <v>229</v>
      </c>
      <c r="B237" s="7" t="s">
        <v>231</v>
      </c>
      <c r="C237" s="34" t="s">
        <v>232</v>
      </c>
      <c r="D237" s="34" t="s">
        <v>233</v>
      </c>
      <c r="E237" s="35"/>
      <c r="F237" s="246">
        <f>F238</f>
        <v>49.6</v>
      </c>
    </row>
    <row r="238" spans="1:6" ht="15.75">
      <c r="A238" s="62" t="s">
        <v>230</v>
      </c>
      <c r="B238" s="5" t="s">
        <v>231</v>
      </c>
      <c r="C238" s="5" t="s">
        <v>232</v>
      </c>
      <c r="D238" s="5" t="s">
        <v>234</v>
      </c>
      <c r="E238" s="28"/>
      <c r="F238" s="248">
        <f>F239</f>
        <v>49.6</v>
      </c>
    </row>
    <row r="239" spans="1:6" ht="30">
      <c r="A239" s="55" t="s">
        <v>292</v>
      </c>
      <c r="B239" s="86" t="s">
        <v>231</v>
      </c>
      <c r="C239" s="86" t="s">
        <v>232</v>
      </c>
      <c r="D239" s="86" t="s">
        <v>234</v>
      </c>
      <c r="E239" s="86" t="s">
        <v>285</v>
      </c>
      <c r="F239" s="227">
        <f>50-0.4</f>
        <v>49.6</v>
      </c>
    </row>
    <row r="240" spans="1:6" ht="15.75">
      <c r="A240" s="58" t="s">
        <v>248</v>
      </c>
      <c r="B240" s="9" t="s">
        <v>135</v>
      </c>
      <c r="C240" s="33"/>
      <c r="D240" s="33" t="s">
        <v>11</v>
      </c>
      <c r="E240" s="33" t="s">
        <v>11</v>
      </c>
      <c r="F240" s="225">
        <f>F241+F247+F254</f>
        <v>21106.8</v>
      </c>
    </row>
    <row r="241" spans="1:6" ht="15.75">
      <c r="A241" s="54" t="s">
        <v>136</v>
      </c>
      <c r="B241" s="5" t="s">
        <v>135</v>
      </c>
      <c r="C241" s="6" t="s">
        <v>137</v>
      </c>
      <c r="D241" s="4" t="s">
        <v>11</v>
      </c>
      <c r="E241" s="4" t="s">
        <v>11</v>
      </c>
      <c r="F241" s="226">
        <f>F242+F251</f>
        <v>19845.7</v>
      </c>
    </row>
    <row r="242" spans="1:6" ht="15.75">
      <c r="A242" s="54" t="s">
        <v>249</v>
      </c>
      <c r="B242" s="15" t="s">
        <v>135</v>
      </c>
      <c r="C242" s="6" t="s">
        <v>137</v>
      </c>
      <c r="D242" s="6" t="s">
        <v>138</v>
      </c>
      <c r="E242" s="4" t="s">
        <v>11</v>
      </c>
      <c r="F242" s="226">
        <f>F245+F243</f>
        <v>17331.2</v>
      </c>
    </row>
    <row r="243" spans="1:6" ht="30.75">
      <c r="A243" s="89" t="s">
        <v>189</v>
      </c>
      <c r="B243" s="5" t="s">
        <v>135</v>
      </c>
      <c r="C243" s="23" t="s">
        <v>137</v>
      </c>
      <c r="D243" s="23" t="s">
        <v>190</v>
      </c>
      <c r="E243" s="5"/>
      <c r="F243" s="226">
        <f>F244</f>
        <v>3353.8</v>
      </c>
    </row>
    <row r="244" spans="1:6" ht="15">
      <c r="A244" s="57" t="s">
        <v>18</v>
      </c>
      <c r="B244" s="48" t="s">
        <v>135</v>
      </c>
      <c r="C244" s="26" t="s">
        <v>137</v>
      </c>
      <c r="D244" s="26" t="s">
        <v>190</v>
      </c>
      <c r="E244" s="26" t="s">
        <v>19</v>
      </c>
      <c r="F244" s="257">
        <v>3353.8</v>
      </c>
    </row>
    <row r="245" spans="1:6" ht="15.75">
      <c r="A245" s="54" t="s">
        <v>139</v>
      </c>
      <c r="B245" s="5" t="s">
        <v>135</v>
      </c>
      <c r="C245" s="6" t="s">
        <v>137</v>
      </c>
      <c r="D245" s="6" t="s">
        <v>140</v>
      </c>
      <c r="E245" s="19"/>
      <c r="F245" s="226">
        <f>F246</f>
        <v>13977.4</v>
      </c>
    </row>
    <row r="246" spans="1:6" ht="15">
      <c r="A246" s="57" t="s">
        <v>293</v>
      </c>
      <c r="B246" s="14" t="s">
        <v>135</v>
      </c>
      <c r="C246" s="14" t="s">
        <v>137</v>
      </c>
      <c r="D246" s="14" t="s">
        <v>140</v>
      </c>
      <c r="E246" s="14" t="s">
        <v>141</v>
      </c>
      <c r="F246" s="227">
        <f>13896.1-36.5+142.4-24.6</f>
        <v>13977.4</v>
      </c>
    </row>
    <row r="247" spans="1:6" ht="15.75" hidden="1">
      <c r="A247" s="54" t="s">
        <v>142</v>
      </c>
      <c r="B247" s="5" t="s">
        <v>135</v>
      </c>
      <c r="C247" s="6" t="s">
        <v>143</v>
      </c>
      <c r="D247" s="4"/>
      <c r="E247" s="4"/>
      <c r="F247" s="226">
        <f>F248</f>
        <v>0</v>
      </c>
    </row>
    <row r="248" spans="1:6" ht="30.75" hidden="1">
      <c r="A248" s="54" t="s">
        <v>144</v>
      </c>
      <c r="B248" s="15" t="s">
        <v>135</v>
      </c>
      <c r="C248" s="6" t="s">
        <v>143</v>
      </c>
      <c r="D248" s="6" t="s">
        <v>145</v>
      </c>
      <c r="E248" s="4"/>
      <c r="F248" s="226">
        <f>F249</f>
        <v>0</v>
      </c>
    </row>
    <row r="249" spans="1:6" ht="30.75" hidden="1">
      <c r="A249" s="54" t="s">
        <v>146</v>
      </c>
      <c r="B249" s="5" t="s">
        <v>135</v>
      </c>
      <c r="C249" s="6" t="s">
        <v>143</v>
      </c>
      <c r="D249" s="6" t="s">
        <v>147</v>
      </c>
      <c r="E249" s="19"/>
      <c r="F249" s="226">
        <f>F250</f>
        <v>0</v>
      </c>
    </row>
    <row r="250" spans="1:6" ht="15" hidden="1">
      <c r="A250" s="57" t="s">
        <v>18</v>
      </c>
      <c r="B250" s="14" t="s">
        <v>135</v>
      </c>
      <c r="C250" s="14" t="s">
        <v>143</v>
      </c>
      <c r="D250" s="14" t="s">
        <v>147</v>
      </c>
      <c r="E250" s="14" t="s">
        <v>19</v>
      </c>
      <c r="F250" s="227"/>
    </row>
    <row r="251" spans="1:6" ht="15.75">
      <c r="A251" s="140" t="s">
        <v>278</v>
      </c>
      <c r="B251" s="141" t="s">
        <v>135</v>
      </c>
      <c r="C251" s="141" t="s">
        <v>137</v>
      </c>
      <c r="D251" s="141" t="s">
        <v>277</v>
      </c>
      <c r="E251" s="39"/>
      <c r="F251" s="258">
        <f>F252</f>
        <v>2514.5</v>
      </c>
    </row>
    <row r="252" spans="1:6" ht="45.75">
      <c r="A252" s="119" t="s">
        <v>316</v>
      </c>
      <c r="B252" s="114" t="s">
        <v>135</v>
      </c>
      <c r="C252" s="114" t="s">
        <v>137</v>
      </c>
      <c r="D252" s="114" t="s">
        <v>317</v>
      </c>
      <c r="E252" s="136"/>
      <c r="F252" s="226">
        <f>F253</f>
        <v>2514.5</v>
      </c>
    </row>
    <row r="253" spans="1:6" ht="15">
      <c r="A253" s="142" t="s">
        <v>280</v>
      </c>
      <c r="B253" s="103" t="s">
        <v>135</v>
      </c>
      <c r="C253" s="103" t="s">
        <v>137</v>
      </c>
      <c r="D253" s="103" t="s">
        <v>317</v>
      </c>
      <c r="E253" s="103" t="s">
        <v>279</v>
      </c>
      <c r="F253" s="227">
        <f>1634.4+880.1</f>
        <v>2514.5</v>
      </c>
    </row>
    <row r="254" spans="1:6" ht="15.75">
      <c r="A254" s="58" t="s">
        <v>250</v>
      </c>
      <c r="B254" s="7" t="s">
        <v>135</v>
      </c>
      <c r="C254" s="8" t="s">
        <v>251</v>
      </c>
      <c r="D254" s="9" t="s">
        <v>11</v>
      </c>
      <c r="E254" s="9" t="s">
        <v>11</v>
      </c>
      <c r="F254" s="225">
        <f>F255+F261</f>
        <v>1261.1000000000001</v>
      </c>
    </row>
    <row r="255" spans="1:6" ht="15.75">
      <c r="A255" s="54" t="s">
        <v>252</v>
      </c>
      <c r="B255" s="15" t="s">
        <v>135</v>
      </c>
      <c r="C255" s="6" t="s">
        <v>251</v>
      </c>
      <c r="D255" s="6" t="s">
        <v>145</v>
      </c>
      <c r="E255" s="4" t="s">
        <v>11</v>
      </c>
      <c r="F255" s="226">
        <f>F256+F258</f>
        <v>1171.1000000000001</v>
      </c>
    </row>
    <row r="256" spans="1:6" ht="15.75">
      <c r="A256" s="54" t="s">
        <v>267</v>
      </c>
      <c r="B256" s="5" t="s">
        <v>135</v>
      </c>
      <c r="C256" s="6" t="s">
        <v>251</v>
      </c>
      <c r="D256" s="6" t="s">
        <v>149</v>
      </c>
      <c r="E256" s="19" t="s">
        <v>11</v>
      </c>
      <c r="F256" s="226">
        <f>F257+F260</f>
        <v>1171.1000000000001</v>
      </c>
    </row>
    <row r="257" spans="1:6" ht="15">
      <c r="A257" s="57" t="s">
        <v>293</v>
      </c>
      <c r="B257" s="14" t="s">
        <v>135</v>
      </c>
      <c r="C257" s="14" t="s">
        <v>251</v>
      </c>
      <c r="D257" s="14" t="s">
        <v>149</v>
      </c>
      <c r="E257" s="14" t="s">
        <v>141</v>
      </c>
      <c r="F257" s="227">
        <f>963.7+36.5</f>
        <v>1000.2</v>
      </c>
    </row>
    <row r="258" spans="1:6" ht="30.75" hidden="1">
      <c r="A258" s="54" t="s">
        <v>150</v>
      </c>
      <c r="B258" s="5" t="s">
        <v>135</v>
      </c>
      <c r="C258" s="6" t="s">
        <v>148</v>
      </c>
      <c r="D258" s="6" t="s">
        <v>151</v>
      </c>
      <c r="E258" s="19"/>
      <c r="F258" s="226">
        <f>F259</f>
        <v>0</v>
      </c>
    </row>
    <row r="259" spans="1:6" ht="15" hidden="1">
      <c r="A259" s="57" t="s">
        <v>18</v>
      </c>
      <c r="B259" s="14" t="s">
        <v>135</v>
      </c>
      <c r="C259" s="14" t="s">
        <v>148</v>
      </c>
      <c r="D259" s="14" t="s">
        <v>151</v>
      </c>
      <c r="E259" s="14" t="s">
        <v>19</v>
      </c>
      <c r="F259" s="227">
        <v>0</v>
      </c>
    </row>
    <row r="260" spans="1:6" ht="15">
      <c r="A260" s="57" t="s">
        <v>18</v>
      </c>
      <c r="B260" s="261" t="s">
        <v>135</v>
      </c>
      <c r="C260" s="261" t="s">
        <v>251</v>
      </c>
      <c r="D260" s="261" t="s">
        <v>149</v>
      </c>
      <c r="E260" s="261" t="s">
        <v>19</v>
      </c>
      <c r="F260" s="230">
        <f>240.5+29.6-99.2</f>
        <v>170.90000000000003</v>
      </c>
    </row>
    <row r="261" spans="1:6" ht="15.75">
      <c r="A261" s="61" t="s">
        <v>336</v>
      </c>
      <c r="B261" s="135" t="s">
        <v>135</v>
      </c>
      <c r="C261" s="50" t="s">
        <v>251</v>
      </c>
      <c r="D261" s="50" t="s">
        <v>338</v>
      </c>
      <c r="E261" s="39"/>
      <c r="F261" s="259">
        <f>F262</f>
        <v>90</v>
      </c>
    </row>
    <row r="262" spans="1:6" ht="45.75">
      <c r="A262" s="61" t="s">
        <v>337</v>
      </c>
      <c r="B262" s="135" t="s">
        <v>135</v>
      </c>
      <c r="C262" s="50" t="s">
        <v>251</v>
      </c>
      <c r="D262" s="50" t="s">
        <v>339</v>
      </c>
      <c r="E262" s="39"/>
      <c r="F262" s="259">
        <f>F263</f>
        <v>90</v>
      </c>
    </row>
    <row r="263" spans="1:6" ht="15">
      <c r="A263" s="57" t="s">
        <v>293</v>
      </c>
      <c r="B263" s="262" t="s">
        <v>135</v>
      </c>
      <c r="C263" s="263" t="s">
        <v>251</v>
      </c>
      <c r="D263" s="262" t="s">
        <v>340</v>
      </c>
      <c r="E263" s="252" t="s">
        <v>141</v>
      </c>
      <c r="F263" s="259">
        <v>90</v>
      </c>
    </row>
    <row r="264" spans="1:6" ht="22.5" customHeight="1">
      <c r="A264" s="66" t="s">
        <v>156</v>
      </c>
      <c r="B264" s="34" t="s">
        <v>157</v>
      </c>
      <c r="C264" s="35"/>
      <c r="D264" s="35"/>
      <c r="E264" s="35"/>
      <c r="F264" s="260">
        <f>F265+F270</f>
        <v>954</v>
      </c>
    </row>
    <row r="265" spans="1:6" ht="22.5" customHeight="1">
      <c r="A265" s="94" t="s">
        <v>204</v>
      </c>
      <c r="B265" s="93" t="s">
        <v>157</v>
      </c>
      <c r="C265" s="93" t="s">
        <v>208</v>
      </c>
      <c r="D265" s="93"/>
      <c r="E265" s="48"/>
      <c r="F265" s="193">
        <f>F266</f>
        <v>620</v>
      </c>
    </row>
    <row r="266" spans="1:6" ht="22.5" customHeight="1">
      <c r="A266" s="95" t="s">
        <v>205</v>
      </c>
      <c r="B266" s="34" t="s">
        <v>157</v>
      </c>
      <c r="C266" s="34" t="s">
        <v>208</v>
      </c>
      <c r="D266" s="34" t="s">
        <v>209</v>
      </c>
      <c r="E266" s="35"/>
      <c r="F266" s="193">
        <f>F267</f>
        <v>620</v>
      </c>
    </row>
    <row r="267" spans="1:6" ht="22.5" customHeight="1">
      <c r="A267" s="95" t="s">
        <v>206</v>
      </c>
      <c r="B267" s="34" t="s">
        <v>157</v>
      </c>
      <c r="C267" s="34" t="s">
        <v>208</v>
      </c>
      <c r="D267" s="34" t="s">
        <v>210</v>
      </c>
      <c r="E267" s="34"/>
      <c r="F267" s="194">
        <f>F268</f>
        <v>620</v>
      </c>
    </row>
    <row r="268" spans="1:6" ht="30.75" customHeight="1">
      <c r="A268" s="96" t="s">
        <v>207</v>
      </c>
      <c r="B268" s="40" t="s">
        <v>157</v>
      </c>
      <c r="C268" s="40" t="s">
        <v>208</v>
      </c>
      <c r="D268" s="40" t="s">
        <v>211</v>
      </c>
      <c r="E268" s="81"/>
      <c r="F268" s="195">
        <f>F269</f>
        <v>620</v>
      </c>
    </row>
    <row r="269" spans="1:6" ht="22.5" customHeight="1">
      <c r="A269" s="72" t="s">
        <v>198</v>
      </c>
      <c r="B269" s="86" t="s">
        <v>157</v>
      </c>
      <c r="C269" s="97" t="s">
        <v>208</v>
      </c>
      <c r="D269" s="97" t="s">
        <v>211</v>
      </c>
      <c r="E269" s="26" t="s">
        <v>203</v>
      </c>
      <c r="F269" s="196">
        <v>620</v>
      </c>
    </row>
    <row r="270" spans="1:6" ht="22.5" customHeight="1">
      <c r="A270" s="68" t="s">
        <v>194</v>
      </c>
      <c r="B270" s="32" t="s">
        <v>157</v>
      </c>
      <c r="C270" s="92" t="s">
        <v>199</v>
      </c>
      <c r="D270" s="26"/>
      <c r="E270" s="26"/>
      <c r="F270" s="193">
        <f>F271</f>
        <v>334</v>
      </c>
    </row>
    <row r="271" spans="1:6" ht="22.5" customHeight="1">
      <c r="A271" s="68" t="s">
        <v>195</v>
      </c>
      <c r="B271" s="32" t="s">
        <v>157</v>
      </c>
      <c r="C271" s="92" t="s">
        <v>199</v>
      </c>
      <c r="D271" s="92" t="s">
        <v>200</v>
      </c>
      <c r="E271" s="26"/>
      <c r="F271" s="193">
        <f>F275+F272</f>
        <v>334</v>
      </c>
    </row>
    <row r="272" spans="1:6" ht="22.5" customHeight="1">
      <c r="A272" s="66" t="s">
        <v>196</v>
      </c>
      <c r="B272" s="7" t="s">
        <v>157</v>
      </c>
      <c r="C272" s="34" t="s">
        <v>199</v>
      </c>
      <c r="D272" s="34" t="s">
        <v>222</v>
      </c>
      <c r="E272" s="35"/>
      <c r="F272" s="197">
        <f>F273</f>
        <v>300</v>
      </c>
    </row>
    <row r="273" spans="1:6" ht="30.75" customHeight="1">
      <c r="A273" s="71" t="s">
        <v>221</v>
      </c>
      <c r="B273" s="21" t="s">
        <v>157</v>
      </c>
      <c r="C273" s="93" t="s">
        <v>199</v>
      </c>
      <c r="D273" s="93" t="s">
        <v>222</v>
      </c>
      <c r="E273" s="48"/>
      <c r="F273" s="198">
        <f>F274</f>
        <v>300</v>
      </c>
    </row>
    <row r="274" spans="1:6" ht="22.5" customHeight="1">
      <c r="A274" s="72" t="s">
        <v>198</v>
      </c>
      <c r="B274" s="86" t="s">
        <v>157</v>
      </c>
      <c r="C274" s="86" t="s">
        <v>199</v>
      </c>
      <c r="D274" s="86" t="s">
        <v>222</v>
      </c>
      <c r="E274" s="86" t="s">
        <v>203</v>
      </c>
      <c r="F274" s="196">
        <v>300</v>
      </c>
    </row>
    <row r="275" spans="1:6" ht="22.5" customHeight="1">
      <c r="A275" s="66" t="s">
        <v>196</v>
      </c>
      <c r="B275" s="7" t="s">
        <v>157</v>
      </c>
      <c r="C275" s="34" t="s">
        <v>199</v>
      </c>
      <c r="D275" s="34" t="s">
        <v>201</v>
      </c>
      <c r="E275" s="35"/>
      <c r="F275" s="194">
        <f>F276</f>
        <v>34</v>
      </c>
    </row>
    <row r="276" spans="1:6" ht="30.75" customHeight="1">
      <c r="A276" s="71" t="s">
        <v>197</v>
      </c>
      <c r="B276" s="21" t="s">
        <v>157</v>
      </c>
      <c r="C276" s="93" t="s">
        <v>199</v>
      </c>
      <c r="D276" s="93" t="s">
        <v>202</v>
      </c>
      <c r="E276" s="48"/>
      <c r="F276" s="195">
        <f>F277</f>
        <v>34</v>
      </c>
    </row>
    <row r="277" spans="1:6" ht="22.5" customHeight="1">
      <c r="A277" s="45" t="s">
        <v>198</v>
      </c>
      <c r="B277" s="86" t="s">
        <v>157</v>
      </c>
      <c r="C277" s="86" t="s">
        <v>199</v>
      </c>
      <c r="D277" s="86" t="s">
        <v>202</v>
      </c>
      <c r="E277" s="86" t="s">
        <v>203</v>
      </c>
      <c r="F277" s="264">
        <f>200-166</f>
        <v>34</v>
      </c>
    </row>
    <row r="278" spans="1:6" ht="22.5" customHeight="1">
      <c r="A278" s="53" t="s">
        <v>152</v>
      </c>
      <c r="B278" s="4" t="s">
        <v>159</v>
      </c>
      <c r="C278" s="4"/>
      <c r="D278" s="4" t="s">
        <v>11</v>
      </c>
      <c r="E278" s="4" t="s">
        <v>11</v>
      </c>
      <c r="F278" s="226">
        <f>F279</f>
        <v>460</v>
      </c>
    </row>
    <row r="279" spans="1:6" ht="22.5" customHeight="1">
      <c r="A279" s="58" t="s">
        <v>257</v>
      </c>
      <c r="B279" s="4" t="s">
        <v>159</v>
      </c>
      <c r="C279" s="8" t="s">
        <v>256</v>
      </c>
      <c r="D279" s="9" t="s">
        <v>11</v>
      </c>
      <c r="E279" s="9" t="s">
        <v>11</v>
      </c>
      <c r="F279" s="226">
        <f>F280</f>
        <v>460</v>
      </c>
    </row>
    <row r="280" spans="1:6" ht="32.25" customHeight="1">
      <c r="A280" s="70" t="s">
        <v>153</v>
      </c>
      <c r="B280" s="4" t="s">
        <v>159</v>
      </c>
      <c r="C280" s="43" t="s">
        <v>256</v>
      </c>
      <c r="D280" s="43" t="s">
        <v>154</v>
      </c>
      <c r="E280" s="44"/>
      <c r="F280" s="228">
        <f>F281</f>
        <v>460</v>
      </c>
    </row>
    <row r="281" spans="1:6" ht="31.5" customHeight="1">
      <c r="A281" s="54" t="s">
        <v>268</v>
      </c>
      <c r="B281" s="4" t="s">
        <v>159</v>
      </c>
      <c r="C281" s="23" t="s">
        <v>256</v>
      </c>
      <c r="D281" s="23" t="s">
        <v>155</v>
      </c>
      <c r="E281" s="19"/>
      <c r="F281" s="226">
        <f>F282</f>
        <v>460</v>
      </c>
    </row>
    <row r="282" spans="1:6" ht="22.5" customHeight="1">
      <c r="A282" s="45" t="s">
        <v>293</v>
      </c>
      <c r="B282" s="46" t="s">
        <v>159</v>
      </c>
      <c r="C282" s="46" t="s">
        <v>256</v>
      </c>
      <c r="D282" s="47" t="s">
        <v>155</v>
      </c>
      <c r="E282" s="47" t="s">
        <v>141</v>
      </c>
      <c r="F282" s="227">
        <f>425+35</f>
        <v>460</v>
      </c>
    </row>
    <row r="283" spans="1:6" ht="22.5" customHeight="1">
      <c r="A283" s="113" t="s">
        <v>26</v>
      </c>
      <c r="B283" s="21" t="s">
        <v>253</v>
      </c>
      <c r="C283" s="48"/>
      <c r="D283" s="48"/>
      <c r="E283" s="48"/>
      <c r="F283" s="265">
        <f>F284</f>
        <v>0</v>
      </c>
    </row>
    <row r="284" spans="1:6" ht="30.75" customHeight="1">
      <c r="A284" s="54" t="s">
        <v>255</v>
      </c>
      <c r="B284" s="5" t="s">
        <v>253</v>
      </c>
      <c r="C284" s="6" t="s">
        <v>254</v>
      </c>
      <c r="D284" s="4" t="s">
        <v>11</v>
      </c>
      <c r="E284" s="4" t="s">
        <v>28</v>
      </c>
      <c r="F284" s="226">
        <f>F285</f>
        <v>0</v>
      </c>
    </row>
    <row r="285" spans="1:6" ht="22.5" customHeight="1">
      <c r="A285" s="58" t="s">
        <v>29</v>
      </c>
      <c r="B285" s="7" t="s">
        <v>253</v>
      </c>
      <c r="C285" s="8" t="s">
        <v>254</v>
      </c>
      <c r="D285" s="8" t="s">
        <v>30</v>
      </c>
      <c r="E285" s="9" t="s">
        <v>11</v>
      </c>
      <c r="F285" s="225">
        <f>F286</f>
        <v>0</v>
      </c>
    </row>
    <row r="286" spans="1:6" ht="22.5" customHeight="1">
      <c r="A286" s="56" t="s">
        <v>31</v>
      </c>
      <c r="B286" s="10" t="s">
        <v>253</v>
      </c>
      <c r="C286" s="13" t="s">
        <v>254</v>
      </c>
      <c r="D286" s="13" t="s">
        <v>32</v>
      </c>
      <c r="E286" s="11"/>
      <c r="F286" s="229">
        <f>F287</f>
        <v>0</v>
      </c>
    </row>
    <row r="287" spans="1:6" ht="22.5" customHeight="1">
      <c r="A287" s="57" t="s">
        <v>287</v>
      </c>
      <c r="B287" s="14" t="s">
        <v>253</v>
      </c>
      <c r="C287" s="14" t="s">
        <v>254</v>
      </c>
      <c r="D287" s="14" t="s">
        <v>32</v>
      </c>
      <c r="E287" s="14" t="s">
        <v>286</v>
      </c>
      <c r="F287" s="227">
        <f>100-100</f>
        <v>0</v>
      </c>
    </row>
    <row r="288" ht="12.75">
      <c r="F288" s="147"/>
    </row>
    <row r="289" spans="1:6" ht="60" hidden="1">
      <c r="A289" s="110" t="s">
        <v>214</v>
      </c>
      <c r="B289" s="39" t="s">
        <v>159</v>
      </c>
      <c r="C289" s="39" t="s">
        <v>160</v>
      </c>
      <c r="D289" s="111" t="s">
        <v>213</v>
      </c>
      <c r="E289" s="39" t="s">
        <v>165</v>
      </c>
      <c r="F289" s="112">
        <v>0</v>
      </c>
    </row>
    <row r="290" spans="1:6" ht="16.5" thickBot="1">
      <c r="A290" s="99" t="s">
        <v>166</v>
      </c>
      <c r="B290" s="100"/>
      <c r="C290" s="100"/>
      <c r="D290" s="100"/>
      <c r="E290" s="100"/>
      <c r="F290" s="266">
        <f>F17+F79+F93+F106+F148+F240+F278+F264+F235+F283+F88</f>
        <v>186946.8</v>
      </c>
    </row>
    <row r="291" ht="12.75">
      <c r="F291" s="147"/>
    </row>
    <row r="292" ht="12.75">
      <c r="F292" s="147"/>
    </row>
    <row r="293" ht="12.75">
      <c r="F293" s="147"/>
    </row>
    <row r="294" ht="12.75">
      <c r="F294" s="147"/>
    </row>
    <row r="295" ht="12.75">
      <c r="F295" s="147"/>
    </row>
    <row r="296" ht="12.75">
      <c r="F296" s="147"/>
    </row>
    <row r="297" ht="12.75">
      <c r="F297" s="147"/>
    </row>
    <row r="298" ht="12.75">
      <c r="F298" s="147"/>
    </row>
    <row r="299" ht="12.75">
      <c r="F299" s="147"/>
    </row>
    <row r="300" ht="12.75">
      <c r="F300" s="147"/>
    </row>
    <row r="301" ht="12.75">
      <c r="F301" s="147"/>
    </row>
    <row r="302" ht="12.75">
      <c r="F302" s="147"/>
    </row>
    <row r="303" ht="12.75">
      <c r="F303" s="147"/>
    </row>
    <row r="304" ht="12.75">
      <c r="F304" s="147"/>
    </row>
    <row r="305" ht="12.75">
      <c r="F305" s="147"/>
    </row>
    <row r="306" ht="12.75">
      <c r="F306" s="147"/>
    </row>
    <row r="307" ht="12.75">
      <c r="F307" s="147"/>
    </row>
    <row r="308" ht="12.75">
      <c r="F308" s="147"/>
    </row>
    <row r="309" ht="12.75">
      <c r="F309" s="147"/>
    </row>
    <row r="310" ht="12.75">
      <c r="F310" s="147"/>
    </row>
    <row r="311" ht="12.75">
      <c r="F311" s="147"/>
    </row>
    <row r="312" ht="12.75">
      <c r="F312" s="147"/>
    </row>
    <row r="313" ht="12.75">
      <c r="F313" s="147"/>
    </row>
    <row r="314" ht="12.75">
      <c r="F314" s="147"/>
    </row>
    <row r="315" ht="12.75">
      <c r="F315" s="147"/>
    </row>
    <row r="316" ht="12.75">
      <c r="F316" s="147"/>
    </row>
    <row r="317" ht="12.75">
      <c r="F317" s="147"/>
    </row>
    <row r="318" ht="12.75">
      <c r="F318" s="147"/>
    </row>
    <row r="319" ht="12.75">
      <c r="F319" s="147"/>
    </row>
    <row r="320" ht="12.75">
      <c r="F320" s="147"/>
    </row>
    <row r="321" ht="12.75">
      <c r="F321" s="147"/>
    </row>
    <row r="322" ht="12.75">
      <c r="F322" s="147"/>
    </row>
    <row r="323" ht="12.75">
      <c r="F323" s="147"/>
    </row>
    <row r="324" ht="12.75">
      <c r="F324" s="147"/>
    </row>
    <row r="325" ht="12.75">
      <c r="F325" s="147"/>
    </row>
    <row r="326" ht="12.75">
      <c r="F326" s="147"/>
    </row>
    <row r="327" ht="12.75">
      <c r="F327" s="147"/>
    </row>
    <row r="328" ht="12.75">
      <c r="F328" s="147"/>
    </row>
    <row r="329" ht="12.75">
      <c r="F329" s="147"/>
    </row>
    <row r="330" ht="12.75">
      <c r="F330" s="147"/>
    </row>
    <row r="331" ht="12.75">
      <c r="F331" s="147"/>
    </row>
    <row r="332" ht="12.75">
      <c r="F332" s="147"/>
    </row>
    <row r="333" ht="12.75">
      <c r="F333" s="147"/>
    </row>
    <row r="334" ht="12.75">
      <c r="F334" s="147"/>
    </row>
    <row r="335" ht="12.75">
      <c r="F335" s="147"/>
    </row>
    <row r="336" ht="12.75">
      <c r="F336" s="147"/>
    </row>
    <row r="337" ht="12.75">
      <c r="F337" s="147"/>
    </row>
    <row r="338" ht="12.75">
      <c r="F338" s="147"/>
    </row>
    <row r="339" ht="12.75">
      <c r="F339" s="147"/>
    </row>
    <row r="340" ht="12.75">
      <c r="F340" s="147"/>
    </row>
    <row r="341" ht="12.75">
      <c r="F341" s="147"/>
    </row>
    <row r="342" ht="12.75">
      <c r="F342" s="147"/>
    </row>
    <row r="343" ht="12.75">
      <c r="F343" s="147"/>
    </row>
  </sheetData>
  <sheetProtection/>
  <mergeCells count="11">
    <mergeCell ref="D8:F8"/>
    <mergeCell ref="A11:F11"/>
    <mergeCell ref="A12:F12"/>
    <mergeCell ref="A13:F13"/>
    <mergeCell ref="A5:F5"/>
    <mergeCell ref="D6:F6"/>
    <mergeCell ref="C7:F7"/>
    <mergeCell ref="A1:F1"/>
    <mergeCell ref="A2:F2"/>
    <mergeCell ref="A3:F3"/>
    <mergeCell ref="A4:F4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2012-12-26T14:24:27Z</cp:lastPrinted>
  <dcterms:created xsi:type="dcterms:W3CDTF">2008-08-29T04:55:50Z</dcterms:created>
  <dcterms:modified xsi:type="dcterms:W3CDTF">2012-12-26T14:24:31Z</dcterms:modified>
  <cp:category/>
  <cp:version/>
  <cp:contentType/>
  <cp:contentStatus/>
</cp:coreProperties>
</file>