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86" windowWidth="13920" windowHeight="8820" firstSheet="1" activeTab="2"/>
  </bookViews>
  <sheets>
    <sheet name="бюд" sheetId="1" r:id="rId1"/>
    <sheet name="XII (уточн)" sheetId="2" r:id="rId2"/>
    <sheet name="XII (уточн) (2)" sheetId="3" r:id="rId3"/>
  </sheets>
  <definedNames>
    <definedName name="_xlnm.Print_Titles" localSheetId="1">'XII (уточн)'!$15:$16</definedName>
    <definedName name="_xlnm.Print_Titles" localSheetId="2">'XII (уточн) (2)'!$15:$16</definedName>
    <definedName name="_xlnm.Print_Titles" localSheetId="0">'бюд'!$13:$14</definedName>
    <definedName name="_xlnm.Print_Area" localSheetId="1">'XII (уточн)'!$A$1:$J$338</definedName>
    <definedName name="_xlnm.Print_Area" localSheetId="2">'XII (уточн) (2)'!$A$1:$J$339</definedName>
    <definedName name="_xlnm.Print_Area" localSheetId="0">'бюд'!$A$1:$J$294</definedName>
  </definedNames>
  <calcPr fullCalcOnLoad="1" refMode="R1C1"/>
</workbook>
</file>

<file path=xl/sharedStrings.xml><?xml version="1.0" encoding="utf-8"?>
<sst xmlns="http://schemas.openxmlformats.org/spreadsheetml/2006/main" count="5416" uniqueCount="414">
  <si>
    <t>МО Мгинское городское поселение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</si>
  <si>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</si>
  <si>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</si>
  <si>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</si>
  <si>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</si>
  <si>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</si>
  <si>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</si>
  <si>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</si>
  <si>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</si>
  <si>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</si>
  <si>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</si>
  <si>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</si>
  <si>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</si>
  <si>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</si>
  <si>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</si>
  <si>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</si>
  <si>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</si>
  <si>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01</t>
  </si>
  <si>
    <t>Администрация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</si>
  <si>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</si>
  <si>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</si>
  <si>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</si>
  <si>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</si>
  <si>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</si>
  <si>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</si>
  <si>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</si>
  <si>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</si>
  <si>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</si>
  <si>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</si>
  <si>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</si>
  <si>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</si>
  <si>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</si>
  <si>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</si>
  <si>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</si>
  <si>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</si>
  <si>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</si>
  <si>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</si>
  <si>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</si>
  <si>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</si>
  <si>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</si>
  <si>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</si>
  <si>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</si>
  <si>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</si>
  <si>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</si>
  <si>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</si>
  <si>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</si>
  <si>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</si>
  <si>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</si>
  <si>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</si>
  <si>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</si>
  <si>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</si>
  <si>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</si>
  <si>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</si>
  <si>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</si>
  <si>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</si>
  <si>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</si>
  <si>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</si>
  <si>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</si>
  <si>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</si>
  <si>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</si>
  <si>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Расходы за счет свободных остатков</t>
  </si>
  <si>
    <t>111</t>
  </si>
  <si>
    <t>Расходы на проведение экспертизы сметной документации учреждений</t>
  </si>
  <si>
    <t>092 03 28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</si>
  <si>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</si>
  <si>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</si>
  <si>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</si>
  <si>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</si>
  <si>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</si>
  <si>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</si>
  <si>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</si>
  <si>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</si>
  <si>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</si>
  <si>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</si>
  <si>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</si>
  <si>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</si>
  <si>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</si>
  <si>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</si>
  <si>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</si>
  <si>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</si>
  <si>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</si>
  <si>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</si>
  <si>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</si>
  <si>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</si>
  <si>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</si>
  <si>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</si>
  <si>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</si>
  <si>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</si>
  <si>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</si>
  <si>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</si>
  <si>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</si>
  <si>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</si>
  <si>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</si>
  <si>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</si>
  <si>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</si>
  <si>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</si>
  <si>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</si>
  <si>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</si>
  <si>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</si>
  <si>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</si>
  <si>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</si>
  <si>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</si>
  <si>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</si>
  <si>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</si>
  <si>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</si>
  <si>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</si>
  <si>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</si>
  <si>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</si>
  <si>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</si>
  <si>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</si>
  <si>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</si>
  <si>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</si>
  <si>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</si>
  <si>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</si>
  <si>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Расходы за  счет свободных остатков</t>
  </si>
  <si>
    <t>Расходы за счет резервного фонда Администрации МО</t>
  </si>
  <si>
    <t>113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</si>
  <si>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</si>
  <si>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</si>
  <si>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</si>
  <si>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</si>
  <si>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</si>
  <si>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</si>
  <si>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</si>
  <si>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</si>
  <si>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</si>
  <si>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</si>
  <si>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</si>
  <si>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</si>
  <si>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Поддержка коммунального хозяйства в части увеличения нефинансовых активов</t>
  </si>
  <si>
    <t>351 05 10</t>
  </si>
  <si>
    <t>Расходы за счет резервного фонда Администрации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</si>
  <si>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</si>
  <si>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</si>
  <si>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</si>
  <si>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</si>
  <si>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</si>
  <si>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Расходы на проведение капитального ремонта по объектам водоснабжения и водоотведения</t>
  </si>
  <si>
    <t>351 32 00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</si>
  <si>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</si>
  <si>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</si>
  <si>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</si>
  <si>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</si>
  <si>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</si>
  <si>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</si>
  <si>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</si>
  <si>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</si>
  <si>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</si>
  <si>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</si>
  <si>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</si>
  <si>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</si>
  <si>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</si>
  <si>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</si>
  <si>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</si>
  <si>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</si>
  <si>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</si>
  <si>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</si>
  <si>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</si>
  <si>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</si>
  <si>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</si>
  <si>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</si>
  <si>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</si>
  <si>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</si>
  <si>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</si>
  <si>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</si>
  <si>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</si>
  <si>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</si>
  <si>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</si>
  <si>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</si>
  <si>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</si>
  <si>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</si>
  <si>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</si>
  <si>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</si>
  <si>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</si>
  <si>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</si>
  <si>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</si>
  <si>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</si>
  <si>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</si>
  <si>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</si>
  <si>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</si>
  <si>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</si>
  <si>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915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</si>
  <si>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</si>
  <si>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</si>
  <si>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</si>
  <si>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</si>
  <si>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</si>
  <si>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</si>
  <si>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</si>
  <si>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</si>
  <si>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001</t>
  </si>
  <si>
    <t>2.1</t>
  </si>
  <si>
    <t>Совет депутатов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</si>
  <si>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</si>
  <si>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</si>
  <si>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</si>
  <si>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</si>
  <si>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002 12 00</t>
  </si>
  <si>
    <t>ИТОГО:</t>
  </si>
  <si>
    <t>020</t>
  </si>
  <si>
    <t xml:space="preserve">Мероприятия в области коммунального хозяйства </t>
  </si>
  <si>
    <t>351 05 00</t>
  </si>
  <si>
    <t>351 34 00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</si>
  <si>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</si>
  <si>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</si>
  <si>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</si>
  <si>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</si>
  <si>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620</t>
  </si>
  <si>
    <t>Расходы за счет прочих субсидий бюджетам муниципальных районов на повышение квалификации лиц, замещающих муниципальные должности и должности муниципальной службы в органах МСУ ЛО, руководителей и специалистов финансовых органов МО ЛО</t>
  </si>
  <si>
    <t>Поддержка коммунального хозяйства в части оплаты фактических затрат по теплоснабжению</t>
  </si>
  <si>
    <t>351 05 50</t>
  </si>
  <si>
    <t>351 05 60</t>
  </si>
  <si>
    <t>Расходы по благоустройству в части проведения капитального ремонта</t>
  </si>
  <si>
    <t>600 30 00</t>
  </si>
  <si>
    <t>УТВЕРЖДЕНА</t>
  </si>
  <si>
    <t>002 04 10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</si>
  <si>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</si>
  <si>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</si>
  <si>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</si>
  <si>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>098 00 00</t>
  </si>
  <si>
    <t>098 02 00</t>
  </si>
  <si>
    <t>098 02 01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</si>
  <si>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</si>
  <si>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</si>
  <si>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</si>
  <si>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866</t>
  </si>
  <si>
    <t>002 04 66</t>
  </si>
  <si>
    <t>Обеспечение деятельности подведомственных учреждений в части проведения капитального ремонта</t>
  </si>
  <si>
    <t>440 98 00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</si>
  <si>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</si>
  <si>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</si>
  <si>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</si>
  <si>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</si>
  <si>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>Бюджетные ассигнования на год (тысяч рублей)</t>
  </si>
  <si>
    <t>092 03 07</t>
  </si>
  <si>
    <t>Организация и содержание мест захоронения</t>
  </si>
  <si>
    <t>600 04 00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</si>
  <si>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</si>
  <si>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</si>
  <si>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</si>
  <si>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</si>
  <si>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</si>
  <si>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</si>
  <si>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</si>
  <si>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</si>
  <si>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</si>
  <si>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1001</t>
  </si>
  <si>
    <t>490 00 00</t>
  </si>
  <si>
    <t>491 00 00</t>
  </si>
  <si>
    <t>491 01 00</t>
  </si>
  <si>
    <t>005</t>
  </si>
  <si>
    <t>1003</t>
  </si>
  <si>
    <t>505 00 00</t>
  </si>
  <si>
    <t>505 86 00</t>
  </si>
  <si>
    <t>505 86 98</t>
  </si>
  <si>
    <t>Расходы за счет средств, переданных районному бюджету из бюджетов поселений на осуществление части полномочий по решению вопросов местного значения</t>
  </si>
  <si>
    <t>521 06 06</t>
  </si>
  <si>
    <t>521 06 08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</si>
  <si>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</si>
  <si>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Расходы на проектирование схем генеральных планов поселений</t>
  </si>
  <si>
    <t>338 01 00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</si>
  <si>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</si>
  <si>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</si>
  <si>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</si>
  <si>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</si>
  <si>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</si>
  <si>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340 07 02</t>
  </si>
  <si>
    <t>949</t>
  </si>
  <si>
    <t>Информирование жителей в СМИ о развитии муниципального образования</t>
  </si>
  <si>
    <t>092 03 41</t>
  </si>
  <si>
    <t>092 03 33</t>
  </si>
  <si>
    <t>Расходы бюджета связанные с проведением мероприятий по работе с неплательщиками по налогам</t>
  </si>
  <si>
    <t>Расходы за счет субсидий на софинансирование объектов капитального строительства муниципальных образований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</si>
  <si>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</si>
  <si>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</si>
  <si>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</si>
  <si>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</si>
  <si>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</si>
  <si>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</si>
  <si>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</si>
  <si>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</si>
  <si>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 xml:space="preserve">Расходы на услуги, предоставляемые населению банно- прачечными организациями </t>
  </si>
  <si>
    <t>Расходы за счет средств, передаваемых  из районного бюджета бюджетам поселений на финансирование фактических убытков по теплоснабжению</t>
  </si>
  <si>
    <t>Расходы на проведение капитального ремонта по объектам банно-прачечного хозяйства</t>
  </si>
  <si>
    <t>Прочие мероприятий по благоустройству городских округов поселений</t>
  </si>
  <si>
    <t>решением совета депутатов</t>
  </si>
  <si>
    <t>351 05 61</t>
  </si>
  <si>
    <t>092 03 40</t>
  </si>
  <si>
    <t>Расходы бюджета на уплату налогов, государственной пошлины и сборов в бюджеты всех уровней</t>
  </si>
  <si>
    <t>092 03 05</t>
  </si>
  <si>
    <t>Исполнение судебных актов, вступивших в законную силу, по искам к муниципальному образованию</t>
  </si>
  <si>
    <t>Другие вопросы в области жилищно-коммунального хозяйства</t>
  </si>
  <si>
    <t>0505</t>
  </si>
  <si>
    <t>002 99 00</t>
  </si>
  <si>
    <t>Расходы за счет средств, переданных районному бюджету из бюджетов поселений на осуществление части полномочий в сфере архитектуры и градостроительства</t>
  </si>
  <si>
    <t>521 06 05</t>
  </si>
  <si>
    <t>090 02 02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</si>
  <si>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</si>
  <si>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</si>
  <si>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1102</t>
  </si>
  <si>
    <t>Массовый  спорт</t>
  </si>
  <si>
    <t>Мероприятия в области  спорта и физической культуры</t>
  </si>
  <si>
    <t>0804</t>
  </si>
  <si>
    <t>1400</t>
  </si>
  <si>
    <t>Прочие межбюджетные трансферты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</si>
  <si>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</si>
  <si>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</si>
  <si>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</si>
  <si>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</si>
  <si>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</si>
  <si>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</si>
  <si>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Расходы за счет средств, переданных районному бюджету из бюджетов поселений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</si>
  <si>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</si>
  <si>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Поддержка коммунального хозяйства в части оплаты работ, услуг</t>
  </si>
  <si>
    <t>Поддержка коммунального хозяйства в части оплаты фактических затрат по теплоснабжению(кредиторская задолженность)</t>
  </si>
  <si>
    <t>Расходы за счет средств, переданных районному бюджету на осуществление части полномочий по владению, пользованию и распоряжению имуществом</t>
  </si>
  <si>
    <t>521 06 03</t>
  </si>
  <si>
    <t>Муниципальная целевая программа "Развитие субъектов малого и среднего предпринимательства муниципального образования Мгинское городское поселение муниципального образования Кировский муниципальный район Ленинградской области на 2011-2012 годы"</t>
  </si>
  <si>
    <t>Расходы за счет средств, переданных из районного бюджета бюджетам поселений на финансирование фактических убытков по теплоснабжению</t>
  </si>
  <si>
    <t>Жилищное хозяйство</t>
  </si>
  <si>
    <t>958</t>
  </si>
  <si>
    <t>Расходы за счет средств, переданных из районного бюджета бюджетам поселений на финансирование расходов на ликвидацию последствий чрезвычайных ситуаций</t>
  </si>
  <si>
    <t>Дорожное хозяйство</t>
  </si>
  <si>
    <t>Региональные целевые программы</t>
  </si>
  <si>
    <t>Долгосрочная целевая программа "Совершенствование и развитие автомобильных дорог Ленинградской области на 2009-2012 годы"</t>
  </si>
  <si>
    <t>0409</t>
  </si>
  <si>
    <t>522 00 00</t>
  </si>
  <si>
    <t>522 40 10</t>
  </si>
  <si>
    <t>012</t>
  </si>
  <si>
    <t>016</t>
  </si>
  <si>
    <t>Расходы за счет субсидий на финансирование региональных целевых программ (Дорожное хозяйство)</t>
  </si>
  <si>
    <t>529</t>
  </si>
  <si>
    <t>Расходы за счет прочих  иных межбюджетных трансфертов, передаваемых по выполнению наказов избирателей по поддержке и развитию муниципальных образований  ЛО</t>
  </si>
  <si>
    <t>бюджета МО Мгинское городское поселение на 2012 год</t>
  </si>
  <si>
    <t>540</t>
  </si>
  <si>
    <t>870</t>
  </si>
  <si>
    <t>Резервные средства</t>
  </si>
  <si>
    <t>365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</si>
  <si>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</si>
  <si>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</si>
  <si>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</si>
  <si>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Обслуживание муниципального долга</t>
  </si>
  <si>
    <t>521 06 09</t>
  </si>
  <si>
    <t>916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</si>
  <si>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</si>
  <si>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720</t>
  </si>
  <si>
    <t>0301</t>
  </si>
  <si>
    <t>(Приложение 9)</t>
  </si>
  <si>
    <t>795 39 00</t>
  </si>
  <si>
    <t>от "15" декабря  2011 г.  № 58</t>
  </si>
  <si>
    <t>МО  Кировский муниципальный район Ленинградской области</t>
  </si>
  <si>
    <t>(в редакции решения совета депутатов</t>
  </si>
  <si>
    <t>530</t>
  </si>
  <si>
    <t>Расходы за счет прочих иных межбюджетных трансфертов на подготовку и проведение мероприятий, посвященных дню образования Ленинградской области</t>
  </si>
  <si>
    <t>521 02 00</t>
  </si>
  <si>
    <t>521 02 23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</si>
  <si>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</si>
  <si>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отдельных государственных полномочий Ленинградской области в сфере административных правоотношений</t>
  </si>
  <si>
    <t>315 00 00</t>
  </si>
  <si>
    <t>315 01 00</t>
  </si>
  <si>
    <t>315 01 02</t>
  </si>
  <si>
    <t>Содержание и управление дорожным хозяйством</t>
  </si>
  <si>
    <t>Капитальный ремонт (ремонт) автомобильных дорог местного значения и искусственных сооружений на них</t>
  </si>
  <si>
    <t>Дорожное хозяйство (дорожные фонды)</t>
  </si>
  <si>
    <t xml:space="preserve">Дорожное хозяйство </t>
  </si>
  <si>
    <t>Муницпальная целевая программа "Развитие сети автомобильных дорог общего пользования местного значения в границах населенных пунктов МО Мгинское городское поселение МО Кировский муниципальный район Ленинградской области в 2012 году"</t>
  </si>
  <si>
    <t>795 64 00</t>
  </si>
  <si>
    <t>315 01 03</t>
  </si>
  <si>
    <t>Содержание автомобильных дорог местного значения и искусственных сооружений на них</t>
  </si>
  <si>
    <t>795 63 00</t>
  </si>
  <si>
    <t>Муниципальная целевая программа "Капитальный ремонт,ремонт дворовых территорий многоквартирных домов,проездов к дворовым территориям многоквартирных домов МО Мгинское городское поселения на 2012 год"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</si>
  <si>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</si>
  <si>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522 07 00</t>
  </si>
  <si>
    <t>Расходы за счет субсидий на финансирование региональных целевых программ (Культура)</t>
  </si>
  <si>
    <t>Расходы за счет  резервного фонда Администрации МО</t>
  </si>
  <si>
    <t>522 40 00</t>
  </si>
  <si>
    <t>Мероприятия по капитальному ремонту и ремонту дворовых территорий многоквартирных  домов, проездов к дворовым территориям многоквартирных  домов населенных  пунктов Ленинградской области</t>
  </si>
  <si>
    <t>522 40 11</t>
  </si>
  <si>
    <t>Мероприятия по капитальному ремонту и  ремонту автомобильных дорог общего пользования  местного  значения,  в  том  числе  в населенных пунктах Ленинградской области</t>
  </si>
  <si>
    <t>522 40 13</t>
  </si>
  <si>
    <t>Долгосрочная целевая программа "Совершенствование и развитие автомобильных дорог Ленинградской области на 2009-2020 годы"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</si>
  <si>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</si>
  <si>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муниципального образования Мгинское городское поселение  Кировского муниципального района Ленинградской области</t>
  </si>
  <si>
    <t>Совет депутатов муниципального образования Мгинское городское поселение  Кировского муниципального района Ленинградской области</t>
  </si>
  <si>
    <t>Долгосрочная целевая программа "Предупреждение   ситуаций, связанных с нарушением  функционирования  объектов жилищно-коммунального хозяйства Ленинградской  области в 2012 году"</t>
  </si>
  <si>
    <t>Расходы за счет субсидий на финансирование региональных целевых программ (Жилищно-коммунальное хозяйство)</t>
  </si>
  <si>
    <t>522 68 00</t>
  </si>
  <si>
    <t>014</t>
  </si>
  <si>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</si>
  <si>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>350 03 20</t>
  </si>
  <si>
    <t>Расходы местных бюджетов на капитальный ремонт и ремонт дворовых территорий, прилегающих к многоквартирным домам, с расположенными на них объектами, предназначенными для обслуживания и эксплуатации этих домов</t>
  </si>
  <si>
    <t>351 05 40</t>
  </si>
  <si>
    <t>Пополнение аварийного запаса материальных ценностей для устранение аварий и стихийных бедствий на объектах жилищно-коммунального хозяйства</t>
  </si>
  <si>
    <t>522 40 14</t>
  </si>
  <si>
    <t>Мероприятия по проектированию и строительству (реконструкции) автомобильных дорог общего пользования местного значения</t>
  </si>
  <si>
    <t>Заключение договоров аренды объектов движимого и недвижимого имущества,организация и ведение реестра муниципальной собственности</t>
  </si>
  <si>
    <t>950</t>
  </si>
  <si>
    <t>351 05 70</t>
  </si>
  <si>
    <t>Поддержка коммунального хозяйства в части оплаты фактических затрат по теплоснабжению (ценовая разница по энергоносителям)</t>
  </si>
  <si>
    <t>Расходы за счет средств,переданных из районного бюджета бюджетам поселений в части возмещения недополученных доходов</t>
  </si>
  <si>
    <t>Расходы за счет средств,переданных из районного бюджета бюджетам поселений в части возмещения фактических затрат (ценовая разница по энергоносителям)</t>
  </si>
  <si>
    <t>951</t>
  </si>
  <si>
    <t>Иные безвозмездные и безвозвратные перечисления</t>
  </si>
  <si>
    <t>Средства,передаваемые для компенсации дополнительных расходов, возникших в результате решений,принятых органами власти другого уровня</t>
  </si>
  <si>
    <t>520 00 00</t>
  </si>
  <si>
    <t>520 15 00</t>
  </si>
  <si>
    <t>Расходы за счет межбюжетных трансфертов, передаваемых бюджетам для компенсации дополнительных расходов,возникших в результате решений, принятых органами власти другого уровня</t>
  </si>
  <si>
    <t>520 15 08</t>
  </si>
  <si>
    <t>040</t>
  </si>
  <si>
    <t>Расходы за счет средств, переданных из районного бюджета бюджетам поселений для компесации дополнительных расходов, связанных с изменением расчетной величины ДО работников МБУ и МКУ</t>
  </si>
  <si>
    <t>905</t>
  </si>
  <si>
    <t>957</t>
  </si>
  <si>
    <t>Расходы за счет средств,переданных из районного бюджета бюджетам поселений на софинансирование расходных обязательств по обеспечению проживающих в поселении и нуждающихся в жилых помещениях работников муниципальных учреждений</t>
  </si>
  <si>
    <t>от "25"декабря 2012г № 72)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</si>
</sst>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i/>
      <sz val="14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2">
    <xf numFmtId="0" fontId="0" fillId="0" borderId="0" xfId="0" applyAlignment="1">
      <alignment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 wrapText="1"/>
    </xf>
    <xf numFmtId="49" fontId="11" fillId="20" borderId="11" xfId="53" applyNumberFormat="1" applyFont="1" applyFill="1" applyBorder="1" applyAlignment="1" applyProtection="1">
      <alignment horizontal="center" vertical="center" wrapText="1"/>
      <protection/>
    </xf>
    <xf numFmtId="49" fontId="12" fillId="0" borderId="12" xfId="53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Border="1" applyAlignment="1">
      <alignment horizontal="left" wrapText="1"/>
    </xf>
    <xf numFmtId="49" fontId="13" fillId="0" borderId="14" xfId="0" applyNumberFormat="1" applyFont="1" applyFill="1" applyBorder="1" applyAlignment="1">
      <alignment horizontal="center"/>
    </xf>
    <xf numFmtId="49" fontId="12" fillId="0" borderId="15" xfId="53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>
      <alignment horizontal="left" wrapText="1"/>
    </xf>
    <xf numFmtId="49" fontId="13" fillId="0" borderId="17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 wrapText="1"/>
    </xf>
    <xf numFmtId="164" fontId="13" fillId="0" borderId="19" xfId="0" applyNumberFormat="1" applyFont="1" applyFill="1" applyBorder="1" applyAlignment="1">
      <alignment horizontal="right"/>
    </xf>
    <xf numFmtId="49" fontId="13" fillId="0" borderId="18" xfId="0" applyNumberFormat="1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right"/>
    </xf>
    <xf numFmtId="49" fontId="14" fillId="0" borderId="23" xfId="0" applyNumberFormat="1" applyFont="1" applyBorder="1" applyAlignment="1">
      <alignment horizontal="center"/>
    </xf>
    <xf numFmtId="164" fontId="14" fillId="0" borderId="24" xfId="0" applyNumberFormat="1" applyFont="1" applyBorder="1" applyAlignment="1">
      <alignment horizontal="right"/>
    </xf>
    <xf numFmtId="49" fontId="14" fillId="0" borderId="25" xfId="0" applyNumberFormat="1" applyFont="1" applyBorder="1" applyAlignment="1">
      <alignment horizontal="center"/>
    </xf>
    <xf numFmtId="164" fontId="14" fillId="0" borderId="26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 horizontal="left" wrapText="1"/>
    </xf>
    <xf numFmtId="49" fontId="13" fillId="0" borderId="27" xfId="0" applyNumberFormat="1" applyFont="1" applyBorder="1" applyAlignment="1">
      <alignment horizontal="left" wrapText="1"/>
    </xf>
    <xf numFmtId="49" fontId="13" fillId="0" borderId="28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right"/>
    </xf>
    <xf numFmtId="49" fontId="14" fillId="0" borderId="30" xfId="0" applyNumberFormat="1" applyFont="1" applyBorder="1" applyAlignment="1">
      <alignment horizontal="left" wrapText="1"/>
    </xf>
    <xf numFmtId="164" fontId="14" fillId="0" borderId="31" xfId="0" applyNumberFormat="1" applyFont="1" applyBorder="1" applyAlignment="1">
      <alignment horizontal="right"/>
    </xf>
    <xf numFmtId="49" fontId="13" fillId="0" borderId="32" xfId="0" applyNumberFormat="1" applyFont="1" applyBorder="1" applyAlignment="1">
      <alignment horizontal="left" wrapText="1"/>
    </xf>
    <xf numFmtId="49" fontId="14" fillId="0" borderId="3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164" fontId="13" fillId="0" borderId="29" xfId="0" applyNumberFormat="1" applyFont="1" applyFill="1" applyBorder="1" applyAlignment="1">
      <alignment horizontal="right"/>
    </xf>
    <xf numFmtId="49" fontId="14" fillId="0" borderId="30" xfId="0" applyNumberFormat="1" applyFont="1" applyFill="1" applyBorder="1" applyAlignment="1">
      <alignment horizontal="center"/>
    </xf>
    <xf numFmtId="49" fontId="13" fillId="0" borderId="33" xfId="0" applyNumberFormat="1" applyFont="1" applyBorder="1" applyAlignment="1">
      <alignment horizontal="left" wrapText="1"/>
    </xf>
    <xf numFmtId="49" fontId="13" fillId="0" borderId="34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164" fontId="13" fillId="0" borderId="35" xfId="0" applyNumberFormat="1" applyFont="1" applyFill="1" applyBorder="1" applyAlignment="1">
      <alignment horizontal="right"/>
    </xf>
    <xf numFmtId="49" fontId="14" fillId="0" borderId="32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left" wrapText="1"/>
    </xf>
    <xf numFmtId="49" fontId="14" fillId="0" borderId="37" xfId="0" applyNumberFormat="1" applyFont="1" applyFill="1" applyBorder="1" applyAlignment="1">
      <alignment horizontal="left" wrapText="1"/>
    </xf>
    <xf numFmtId="49" fontId="13" fillId="0" borderId="38" xfId="0" applyNumberFormat="1" applyFont="1" applyBorder="1" applyAlignment="1">
      <alignment horizontal="left" wrapText="1"/>
    </xf>
    <xf numFmtId="49" fontId="15" fillId="0" borderId="28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left" wrapText="1"/>
    </xf>
    <xf numFmtId="49" fontId="13" fillId="0" borderId="32" xfId="0" applyNumberFormat="1" applyFont="1" applyBorder="1" applyAlignment="1">
      <alignment horizontal="center"/>
    </xf>
    <xf numFmtId="164" fontId="15" fillId="0" borderId="29" xfId="0" applyNumberFormat="1" applyFont="1" applyBorder="1" applyAlignment="1">
      <alignment horizontal="right"/>
    </xf>
    <xf numFmtId="164" fontId="13" fillId="0" borderId="19" xfId="0" applyNumberFormat="1" applyFont="1" applyBorder="1" applyAlignment="1">
      <alignment horizontal="right"/>
    </xf>
    <xf numFmtId="164" fontId="13" fillId="0" borderId="40" xfId="0" applyNumberFormat="1" applyFont="1" applyBorder="1" applyAlignment="1">
      <alignment horizontal="right"/>
    </xf>
    <xf numFmtId="49" fontId="14" fillId="0" borderId="41" xfId="0" applyNumberFormat="1" applyFont="1" applyBorder="1" applyAlignment="1">
      <alignment horizontal="left" wrapText="1"/>
    </xf>
    <xf numFmtId="49" fontId="13" fillId="0" borderId="42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left" wrapText="1"/>
    </xf>
    <xf numFmtId="164" fontId="13" fillId="0" borderId="44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13" fillId="0" borderId="18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32" xfId="0" applyFont="1" applyBorder="1" applyAlignment="1">
      <alignment wrapText="1"/>
    </xf>
    <xf numFmtId="0" fontId="13" fillId="0" borderId="28" xfId="0" applyFont="1" applyBorder="1" applyAlignment="1">
      <alignment horizontal="center"/>
    </xf>
    <xf numFmtId="49" fontId="14" fillId="0" borderId="45" xfId="0" applyNumberFormat="1" applyFont="1" applyBorder="1" applyAlignment="1">
      <alignment horizontal="left" wrapText="1"/>
    </xf>
    <xf numFmtId="0" fontId="13" fillId="0" borderId="28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left" wrapText="1"/>
    </xf>
    <xf numFmtId="49" fontId="14" fillId="0" borderId="47" xfId="0" applyNumberFormat="1" applyFont="1" applyBorder="1" applyAlignment="1">
      <alignment horizontal="left" wrapText="1"/>
    </xf>
    <xf numFmtId="164" fontId="14" fillId="0" borderId="48" xfId="0" applyNumberFormat="1" applyFont="1" applyBorder="1" applyAlignment="1">
      <alignment horizontal="right"/>
    </xf>
    <xf numFmtId="49" fontId="14" fillId="0" borderId="49" xfId="0" applyNumberFormat="1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left" wrapText="1"/>
    </xf>
    <xf numFmtId="49" fontId="13" fillId="0" borderId="1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164" fontId="15" fillId="0" borderId="19" xfId="0" applyNumberFormat="1" applyFont="1" applyBorder="1" applyAlignment="1">
      <alignment horizontal="right"/>
    </xf>
    <xf numFmtId="0" fontId="13" fillId="0" borderId="36" xfId="0" applyFont="1" applyFill="1" applyBorder="1" applyAlignment="1">
      <alignment wrapText="1"/>
    </xf>
    <xf numFmtId="49" fontId="14" fillId="0" borderId="17" xfId="0" applyNumberFormat="1" applyFont="1" applyFill="1" applyBorder="1" applyAlignment="1">
      <alignment horizontal="center"/>
    </xf>
    <xf numFmtId="164" fontId="13" fillId="0" borderId="50" xfId="0" applyNumberFormat="1" applyFont="1" applyBorder="1" applyAlignment="1">
      <alignment horizontal="right"/>
    </xf>
    <xf numFmtId="49" fontId="14" fillId="0" borderId="14" xfId="0" applyNumberFormat="1" applyFont="1" applyFill="1" applyBorder="1" applyAlignment="1">
      <alignment horizontal="center"/>
    </xf>
    <xf numFmtId="164" fontId="13" fillId="0" borderId="51" xfId="0" applyNumberFormat="1" applyFont="1" applyBorder="1" applyAlignment="1">
      <alignment horizontal="right"/>
    </xf>
    <xf numFmtId="164" fontId="14" fillId="0" borderId="52" xfId="0" applyNumberFormat="1" applyFont="1" applyFill="1" applyBorder="1" applyAlignment="1">
      <alignment horizontal="right"/>
    </xf>
    <xf numFmtId="49" fontId="14" fillId="0" borderId="47" xfId="0" applyNumberFormat="1" applyFont="1" applyFill="1" applyBorder="1" applyAlignment="1">
      <alignment horizontal="left" wrapText="1"/>
    </xf>
    <xf numFmtId="49" fontId="14" fillId="0" borderId="42" xfId="0" applyNumberFormat="1" applyFont="1" applyFill="1" applyBorder="1" applyAlignment="1">
      <alignment horizontal="center"/>
    </xf>
    <xf numFmtId="164" fontId="14" fillId="0" borderId="53" xfId="0" applyNumberFormat="1" applyFont="1" applyFill="1" applyBorder="1" applyAlignment="1">
      <alignment horizontal="right"/>
    </xf>
    <xf numFmtId="49" fontId="13" fillId="0" borderId="32" xfId="0" applyNumberFormat="1" applyFont="1" applyBorder="1" applyAlignment="1">
      <alignment horizontal="left" wrapText="1"/>
    </xf>
    <xf numFmtId="49" fontId="15" fillId="0" borderId="28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left" wrapText="1"/>
    </xf>
    <xf numFmtId="164" fontId="15" fillId="0" borderId="22" xfId="0" applyNumberFormat="1" applyFont="1" applyBorder="1" applyAlignment="1">
      <alignment horizontal="right"/>
    </xf>
    <xf numFmtId="49" fontId="15" fillId="0" borderId="16" xfId="0" applyNumberFormat="1" applyFont="1" applyBorder="1" applyAlignment="1">
      <alignment horizontal="left" wrapText="1"/>
    </xf>
    <xf numFmtId="49" fontId="15" fillId="0" borderId="17" xfId="0" applyNumberFormat="1" applyFont="1" applyBorder="1" applyAlignment="1">
      <alignment horizontal="center"/>
    </xf>
    <xf numFmtId="164" fontId="15" fillId="0" borderId="50" xfId="0" applyNumberFormat="1" applyFont="1" applyBorder="1" applyAlignment="1">
      <alignment horizontal="right"/>
    </xf>
    <xf numFmtId="49" fontId="13" fillId="0" borderId="54" xfId="0" applyNumberFormat="1" applyFont="1" applyBorder="1" applyAlignment="1">
      <alignment horizontal="left" wrapText="1"/>
    </xf>
    <xf numFmtId="49" fontId="13" fillId="0" borderId="28" xfId="0" applyNumberFormat="1" applyFont="1" applyBorder="1" applyAlignment="1">
      <alignment horizontal="center"/>
    </xf>
    <xf numFmtId="164" fontId="15" fillId="0" borderId="40" xfId="0" applyNumberFormat="1" applyFont="1" applyBorder="1" applyAlignment="1">
      <alignment horizontal="right"/>
    </xf>
    <xf numFmtId="165" fontId="14" fillId="0" borderId="24" xfId="0" applyNumberFormat="1" applyFont="1" applyBorder="1" applyAlignment="1">
      <alignment horizontal="right"/>
    </xf>
    <xf numFmtId="165" fontId="15" fillId="0" borderId="40" xfId="0" applyNumberFormat="1" applyFont="1" applyBorder="1" applyAlignment="1">
      <alignment horizontal="right"/>
    </xf>
    <xf numFmtId="165" fontId="14" fillId="0" borderId="31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left" wrapText="1"/>
    </xf>
    <xf numFmtId="49" fontId="14" fillId="0" borderId="55" xfId="0" applyNumberFormat="1" applyFont="1" applyBorder="1" applyAlignment="1">
      <alignment horizontal="left" wrapText="1"/>
    </xf>
    <xf numFmtId="165" fontId="15" fillId="0" borderId="19" xfId="0" applyNumberFormat="1" applyFont="1" applyBorder="1" applyAlignment="1">
      <alignment horizontal="right"/>
    </xf>
    <xf numFmtId="165" fontId="15" fillId="0" borderId="29" xfId="0" applyNumberFormat="1" applyFont="1" applyBorder="1" applyAlignment="1">
      <alignment horizontal="right"/>
    </xf>
    <xf numFmtId="49" fontId="14" fillId="0" borderId="56" xfId="0" applyNumberFormat="1" applyFont="1" applyFill="1" applyBorder="1" applyAlignment="1">
      <alignment horizontal="left" vertical="center" wrapText="1"/>
    </xf>
    <xf numFmtId="49" fontId="14" fillId="0" borderId="57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 horizontal="right"/>
    </xf>
    <xf numFmtId="49" fontId="12" fillId="0" borderId="59" xfId="53" applyNumberFormat="1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/>
    </xf>
    <xf numFmtId="49" fontId="14" fillId="0" borderId="61" xfId="0" applyNumberFormat="1" applyFont="1" applyBorder="1" applyAlignment="1">
      <alignment horizontal="left" wrapText="1"/>
    </xf>
    <xf numFmtId="49" fontId="13" fillId="0" borderId="62" xfId="0" applyNumberFormat="1" applyFont="1" applyFill="1" applyBorder="1" applyAlignment="1">
      <alignment horizontal="left" wrapText="1"/>
    </xf>
    <xf numFmtId="49" fontId="13" fillId="0" borderId="25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/>
    </xf>
    <xf numFmtId="49" fontId="15" fillId="0" borderId="27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6" fillId="0" borderId="64" xfId="0" applyNumberFormat="1" applyFont="1" applyFill="1" applyBorder="1" applyAlignment="1">
      <alignment horizontal="center" wrapText="1"/>
    </xf>
    <xf numFmtId="49" fontId="14" fillId="0" borderId="64" xfId="0" applyNumberFormat="1" applyFont="1" applyBorder="1" applyAlignment="1">
      <alignment horizontal="center"/>
    </xf>
    <xf numFmtId="49" fontId="16" fillId="0" borderId="64" xfId="0" applyNumberFormat="1" applyFont="1" applyFill="1" applyBorder="1" applyAlignment="1">
      <alignment wrapText="1"/>
    </xf>
    <xf numFmtId="164" fontId="14" fillId="0" borderId="52" xfId="0" applyNumberFormat="1" applyFont="1" applyBorder="1" applyAlignment="1">
      <alignment horizontal="right"/>
    </xf>
    <xf numFmtId="49" fontId="13" fillId="0" borderId="49" xfId="0" applyNumberFormat="1" applyFont="1" applyBorder="1" applyAlignment="1">
      <alignment horizontal="left" wrapText="1"/>
    </xf>
    <xf numFmtId="164" fontId="14" fillId="0" borderId="65" xfId="0" applyNumberFormat="1" applyFont="1" applyBorder="1" applyAlignment="1">
      <alignment horizontal="right"/>
    </xf>
    <xf numFmtId="49" fontId="13" fillId="0" borderId="66" xfId="0" applyNumberFormat="1" applyFont="1" applyBorder="1" applyAlignment="1">
      <alignment horizontal="left" wrapText="1"/>
    </xf>
    <xf numFmtId="49" fontId="13" fillId="0" borderId="36" xfId="0" applyNumberFormat="1" applyFont="1" applyBorder="1" applyAlignment="1">
      <alignment horizontal="left" wrapText="1"/>
    </xf>
    <xf numFmtId="49" fontId="14" fillId="0" borderId="37" xfId="0" applyNumberFormat="1" applyFont="1" applyBorder="1" applyAlignment="1">
      <alignment horizontal="left" wrapText="1"/>
    </xf>
    <xf numFmtId="164" fontId="15" fillId="0" borderId="31" xfId="0" applyNumberFormat="1" applyFont="1" applyBorder="1" applyAlignment="1">
      <alignment horizontal="right"/>
    </xf>
    <xf numFmtId="49" fontId="13" fillId="0" borderId="67" xfId="0" applyNumberFormat="1" applyFont="1" applyBorder="1" applyAlignment="1">
      <alignment horizontal="left" wrapText="1"/>
    </xf>
    <xf numFmtId="49" fontId="13" fillId="0" borderId="68" xfId="0" applyNumberFormat="1" applyFont="1" applyFill="1" applyBorder="1" applyAlignment="1">
      <alignment horizontal="left" wrapText="1"/>
    </xf>
    <xf numFmtId="49" fontId="14" fillId="0" borderId="69" xfId="0" applyNumberFormat="1" applyFont="1" applyFill="1" applyBorder="1" applyAlignment="1">
      <alignment horizontal="left" wrapText="1"/>
    </xf>
    <xf numFmtId="49" fontId="14" fillId="0" borderId="70" xfId="0" applyNumberFormat="1" applyFont="1" applyBorder="1" applyAlignment="1">
      <alignment horizontal="left" wrapText="1"/>
    </xf>
    <xf numFmtId="49" fontId="15" fillId="0" borderId="14" xfId="0" applyNumberFormat="1" applyFont="1" applyBorder="1" applyAlignment="1">
      <alignment horizontal="center"/>
    </xf>
    <xf numFmtId="49" fontId="13" fillId="0" borderId="71" xfId="0" applyNumberFormat="1" applyFont="1" applyBorder="1" applyAlignment="1">
      <alignment horizontal="left" wrapText="1"/>
    </xf>
    <xf numFmtId="49" fontId="14" fillId="0" borderId="47" xfId="0" applyNumberFormat="1" applyFont="1" applyBorder="1" applyAlignment="1">
      <alignment horizontal="left" wrapText="1"/>
    </xf>
    <xf numFmtId="0" fontId="18" fillId="0" borderId="72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164" fontId="14" fillId="0" borderId="24" xfId="0" applyNumberFormat="1" applyFont="1" applyFill="1" applyBorder="1" applyAlignment="1">
      <alignment horizontal="right"/>
    </xf>
    <xf numFmtId="164" fontId="13" fillId="0" borderId="35" xfId="0" applyNumberFormat="1" applyFont="1" applyBorder="1" applyAlignment="1">
      <alignment horizontal="right"/>
    </xf>
    <xf numFmtId="49" fontId="13" fillId="0" borderId="73" xfId="0" applyNumberFormat="1" applyFont="1" applyBorder="1" applyAlignment="1">
      <alignment horizontal="left" wrapText="1"/>
    </xf>
    <xf numFmtId="49" fontId="13" fillId="0" borderId="74" xfId="0" applyNumberFormat="1" applyFont="1" applyBorder="1" applyAlignment="1">
      <alignment horizontal="left" wrapText="1"/>
    </xf>
    <xf numFmtId="49" fontId="13" fillId="0" borderId="75" xfId="0" applyNumberFormat="1" applyFont="1" applyBorder="1" applyAlignment="1">
      <alignment horizontal="left" wrapText="1"/>
    </xf>
    <xf numFmtId="49" fontId="13" fillId="0" borderId="72" xfId="0" applyNumberFormat="1" applyFont="1" applyBorder="1" applyAlignment="1">
      <alignment horizontal="left" wrapText="1"/>
    </xf>
    <xf numFmtId="49" fontId="14" fillId="0" borderId="69" xfId="0" applyNumberFormat="1" applyFont="1" applyBorder="1" applyAlignment="1">
      <alignment horizontal="left" wrapText="1"/>
    </xf>
    <xf numFmtId="49" fontId="13" fillId="0" borderId="37" xfId="0" applyNumberFormat="1" applyFont="1" applyBorder="1" applyAlignment="1">
      <alignment horizontal="left" wrapText="1"/>
    </xf>
    <xf numFmtId="49" fontId="13" fillId="0" borderId="68" xfId="0" applyNumberFormat="1" applyFont="1" applyBorder="1" applyAlignment="1">
      <alignment horizontal="left" wrapText="1"/>
    </xf>
    <xf numFmtId="49" fontId="15" fillId="0" borderId="25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  <xf numFmtId="165" fontId="15" fillId="0" borderId="22" xfId="0" applyNumberFormat="1" applyFont="1" applyBorder="1" applyAlignment="1">
      <alignment horizontal="right"/>
    </xf>
    <xf numFmtId="49" fontId="13" fillId="0" borderId="23" xfId="0" applyNumberFormat="1" applyFont="1" applyBorder="1" applyAlignment="1">
      <alignment horizontal="center"/>
    </xf>
    <xf numFmtId="164" fontId="14" fillId="0" borderId="53" xfId="0" applyNumberFormat="1" applyFont="1" applyBorder="1" applyAlignment="1">
      <alignment horizontal="right"/>
    </xf>
    <xf numFmtId="49" fontId="13" fillId="0" borderId="47" xfId="0" applyNumberFormat="1" applyFont="1" applyBorder="1" applyAlignment="1">
      <alignment horizontal="left" wrapText="1"/>
    </xf>
    <xf numFmtId="49" fontId="14" fillId="25" borderId="42" xfId="0" applyNumberFormat="1" applyFont="1" applyFill="1" applyBorder="1" applyAlignment="1">
      <alignment horizontal="center"/>
    </xf>
    <xf numFmtId="164" fontId="13" fillId="0" borderId="26" xfId="0" applyNumberFormat="1" applyFont="1" applyBorder="1" applyAlignment="1">
      <alignment horizontal="right"/>
    </xf>
    <xf numFmtId="49" fontId="13" fillId="0" borderId="54" xfId="0" applyNumberFormat="1" applyFont="1" applyBorder="1" applyAlignment="1">
      <alignment horizontal="left" wrapText="1"/>
    </xf>
    <xf numFmtId="49" fontId="15" fillId="0" borderId="17" xfId="0" applyNumberFormat="1" applyFont="1" applyBorder="1" applyAlignment="1">
      <alignment horizontal="center"/>
    </xf>
    <xf numFmtId="165" fontId="14" fillId="0" borderId="48" xfId="0" applyNumberFormat="1" applyFont="1" applyBorder="1" applyAlignment="1">
      <alignment horizontal="right"/>
    </xf>
    <xf numFmtId="164" fontId="15" fillId="0" borderId="53" xfId="0" applyNumberFormat="1" applyFont="1" applyBorder="1" applyAlignment="1">
      <alignment horizontal="right"/>
    </xf>
    <xf numFmtId="164" fontId="13" fillId="0" borderId="65" xfId="0" applyNumberFormat="1" applyFont="1" applyBorder="1" applyAlignment="1">
      <alignment horizontal="right"/>
    </xf>
    <xf numFmtId="0" fontId="13" fillId="0" borderId="34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49" fontId="13" fillId="0" borderId="67" xfId="0" applyNumberFormat="1" applyFont="1" applyFill="1" applyBorder="1" applyAlignment="1">
      <alignment horizontal="left" wrapText="1"/>
    </xf>
    <xf numFmtId="49" fontId="14" fillId="0" borderId="55" xfId="0" applyNumberFormat="1" applyFont="1" applyFill="1" applyBorder="1" applyAlignment="1">
      <alignment horizontal="left" wrapText="1"/>
    </xf>
    <xf numFmtId="49" fontId="14" fillId="0" borderId="76" xfId="0" applyNumberFormat="1" applyFont="1" applyFill="1" applyBorder="1" applyAlignment="1">
      <alignment horizontal="left" wrapText="1"/>
    </xf>
    <xf numFmtId="49" fontId="12" fillId="0" borderId="77" xfId="53" applyNumberFormat="1" applyFont="1" applyFill="1" applyBorder="1" applyAlignment="1" applyProtection="1">
      <alignment horizontal="center" vertical="center" wrapText="1"/>
      <protection/>
    </xf>
    <xf numFmtId="49" fontId="13" fillId="0" borderId="78" xfId="0" applyNumberFormat="1" applyFont="1" applyBorder="1" applyAlignment="1">
      <alignment horizontal="left" wrapText="1"/>
    </xf>
    <xf numFmtId="49" fontId="13" fillId="0" borderId="79" xfId="0" applyNumberFormat="1" applyFont="1" applyFill="1" applyBorder="1" applyAlignment="1">
      <alignment horizontal="center"/>
    </xf>
    <xf numFmtId="49" fontId="13" fillId="0" borderId="57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165" fontId="15" fillId="0" borderId="50" xfId="0" applyNumberFormat="1" applyFont="1" applyBorder="1" applyAlignment="1">
      <alignment horizontal="right"/>
    </xf>
    <xf numFmtId="165" fontId="15" fillId="0" borderId="44" xfId="0" applyNumberFormat="1" applyFont="1" applyBorder="1" applyAlignment="1">
      <alignment horizontal="right"/>
    </xf>
    <xf numFmtId="49" fontId="13" fillId="0" borderId="39" xfId="0" applyNumberFormat="1" applyFont="1" applyBorder="1" applyAlignment="1">
      <alignment horizontal="left" wrapText="1"/>
    </xf>
    <xf numFmtId="49" fontId="14" fillId="0" borderId="46" xfId="0" applyNumberFormat="1" applyFont="1" applyBorder="1" applyAlignment="1">
      <alignment horizontal="left" wrapText="1"/>
    </xf>
    <xf numFmtId="49" fontId="14" fillId="0" borderId="45" xfId="0" applyNumberFormat="1" applyFont="1" applyBorder="1" applyAlignment="1">
      <alignment horizontal="center"/>
    </xf>
    <xf numFmtId="165" fontId="15" fillId="0" borderId="26" xfId="0" applyNumberFormat="1" applyFont="1" applyBorder="1" applyAlignment="1">
      <alignment horizontal="right"/>
    </xf>
    <xf numFmtId="49" fontId="14" fillId="0" borderId="79" xfId="0" applyNumberFormat="1" applyFont="1" applyBorder="1" applyAlignment="1">
      <alignment horizontal="center"/>
    </xf>
    <xf numFmtId="49" fontId="13" fillId="0" borderId="71" xfId="0" applyNumberFormat="1" applyFont="1" applyBorder="1" applyAlignment="1">
      <alignment horizontal="left" wrapText="1"/>
    </xf>
    <xf numFmtId="49" fontId="13" fillId="0" borderId="66" xfId="0" applyNumberFormat="1" applyFont="1" applyBorder="1" applyAlignment="1">
      <alignment horizontal="left" wrapText="1"/>
    </xf>
    <xf numFmtId="49" fontId="13" fillId="0" borderId="37" xfId="0" applyNumberFormat="1" applyFont="1" applyBorder="1" applyAlignment="1">
      <alignment horizontal="left" wrapText="1"/>
    </xf>
    <xf numFmtId="49" fontId="15" fillId="0" borderId="25" xfId="0" applyNumberFormat="1" applyFont="1" applyBorder="1" applyAlignment="1">
      <alignment horizontal="center"/>
    </xf>
    <xf numFmtId="49" fontId="15" fillId="0" borderId="28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4" fillId="0" borderId="42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164" fontId="15" fillId="0" borderId="50" xfId="0" applyNumberFormat="1" applyFont="1" applyBorder="1" applyAlignment="1">
      <alignment horizontal="right"/>
    </xf>
    <xf numFmtId="164" fontId="14" fillId="0" borderId="24" xfId="0" applyNumberFormat="1" applyFont="1" applyFill="1" applyBorder="1" applyAlignment="1">
      <alignment horizontal="right"/>
    </xf>
    <xf numFmtId="164" fontId="15" fillId="0" borderId="26" xfId="0" applyNumberFormat="1" applyFont="1" applyFill="1" applyBorder="1" applyAlignment="1">
      <alignment horizontal="right"/>
    </xf>
    <xf numFmtId="49" fontId="13" fillId="0" borderId="39" xfId="0" applyNumberFormat="1" applyFont="1" applyFill="1" applyBorder="1" applyAlignment="1">
      <alignment horizontal="left" wrapText="1"/>
    </xf>
    <xf numFmtId="164" fontId="13" fillId="0" borderId="40" xfId="0" applyNumberFormat="1" applyFont="1" applyBorder="1" applyAlignment="1">
      <alignment horizontal="right"/>
    </xf>
    <xf numFmtId="164" fontId="14" fillId="0" borderId="48" xfId="0" applyNumberFormat="1" applyFont="1" applyFill="1" applyBorder="1" applyAlignment="1">
      <alignment horizontal="right"/>
    </xf>
    <xf numFmtId="49" fontId="14" fillId="0" borderId="46" xfId="0" applyNumberFormat="1" applyFont="1" applyFill="1" applyBorder="1" applyAlignment="1">
      <alignment horizontal="left" wrapText="1"/>
    </xf>
    <xf numFmtId="49" fontId="14" fillId="0" borderId="67" xfId="0" applyNumberFormat="1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49" fontId="14" fillId="0" borderId="80" xfId="0" applyNumberFormat="1" applyFont="1" applyBorder="1" applyAlignment="1">
      <alignment horizontal="left" wrapText="1"/>
    </xf>
    <xf numFmtId="164" fontId="14" fillId="0" borderId="22" xfId="0" applyNumberFormat="1" applyFont="1" applyBorder="1" applyAlignment="1">
      <alignment horizontal="right"/>
    </xf>
    <xf numFmtId="49" fontId="14" fillId="0" borderId="81" xfId="0" applyNumberFormat="1" applyFont="1" applyBorder="1" applyAlignment="1">
      <alignment horizontal="left" wrapText="1"/>
    </xf>
    <xf numFmtId="164" fontId="14" fillId="0" borderId="58" xfId="0" applyNumberFormat="1" applyFont="1" applyFill="1" applyBorder="1" applyAlignment="1">
      <alignment horizontal="right"/>
    </xf>
    <xf numFmtId="49" fontId="13" fillId="0" borderId="47" xfId="0" applyNumberFormat="1" applyFont="1" applyFill="1" applyBorder="1" applyAlignment="1">
      <alignment horizontal="left" wrapText="1"/>
    </xf>
    <xf numFmtId="49" fontId="15" fillId="0" borderId="42" xfId="0" applyNumberFormat="1" applyFont="1" applyBorder="1" applyAlignment="1">
      <alignment horizontal="center"/>
    </xf>
    <xf numFmtId="49" fontId="14" fillId="0" borderId="61" xfId="0" applyNumberFormat="1" applyFont="1" applyFill="1" applyBorder="1" applyAlignment="1">
      <alignment horizontal="left" wrapText="1"/>
    </xf>
    <xf numFmtId="0" fontId="13" fillId="0" borderId="47" xfId="0" applyFont="1" applyFill="1" applyBorder="1" applyAlignment="1">
      <alignment wrapText="1"/>
    </xf>
    <xf numFmtId="49" fontId="13" fillId="0" borderId="42" xfId="0" applyNumberFormat="1" applyFont="1" applyFill="1" applyBorder="1" applyAlignment="1">
      <alignment horizontal="center"/>
    </xf>
    <xf numFmtId="164" fontId="13" fillId="0" borderId="53" xfId="0" applyNumberFormat="1" applyFont="1" applyBorder="1" applyAlignment="1">
      <alignment horizontal="right"/>
    </xf>
    <xf numFmtId="49" fontId="15" fillId="0" borderId="42" xfId="0" applyNumberFormat="1" applyFont="1" applyFill="1" applyBorder="1" applyAlignment="1">
      <alignment horizontal="center"/>
    </xf>
    <xf numFmtId="164" fontId="15" fillId="0" borderId="53" xfId="0" applyNumberFormat="1" applyFont="1" applyFill="1" applyBorder="1" applyAlignment="1">
      <alignment horizontal="right"/>
    </xf>
    <xf numFmtId="164" fontId="15" fillId="0" borderId="31" xfId="0" applyNumberFormat="1" applyFont="1" applyBorder="1" applyAlignment="1">
      <alignment horizontal="right"/>
    </xf>
    <xf numFmtId="49" fontId="13" fillId="0" borderId="68" xfId="0" applyNumberFormat="1" applyFont="1" applyFill="1" applyBorder="1" applyAlignment="1">
      <alignment horizontal="left" wrapText="1"/>
    </xf>
    <xf numFmtId="164" fontId="15" fillId="0" borderId="40" xfId="0" applyNumberFormat="1" applyFont="1" applyBorder="1" applyAlignment="1">
      <alignment horizontal="right"/>
    </xf>
    <xf numFmtId="49" fontId="14" fillId="0" borderId="49" xfId="0" applyNumberFormat="1" applyFont="1" applyBorder="1" applyAlignment="1">
      <alignment horizontal="left" wrapText="1"/>
    </xf>
    <xf numFmtId="49" fontId="14" fillId="0" borderId="82" xfId="0" applyNumberFormat="1" applyFont="1" applyBorder="1" applyAlignment="1">
      <alignment horizontal="center"/>
    </xf>
    <xf numFmtId="49" fontId="15" fillId="0" borderId="39" xfId="0" applyNumberFormat="1" applyFont="1" applyBorder="1" applyAlignment="1">
      <alignment horizontal="left" wrapText="1"/>
    </xf>
    <xf numFmtId="49" fontId="13" fillId="0" borderId="25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164" fontId="15" fillId="0" borderId="29" xfId="0" applyNumberFormat="1" applyFont="1" applyBorder="1" applyAlignment="1">
      <alignment horizontal="right"/>
    </xf>
    <xf numFmtId="164" fontId="15" fillId="0" borderId="65" xfId="0" applyNumberFormat="1" applyFont="1" applyFill="1" applyBorder="1" applyAlignment="1">
      <alignment horizontal="right"/>
    </xf>
    <xf numFmtId="164" fontId="15" fillId="0" borderId="40" xfId="0" applyNumberFormat="1" applyFont="1" applyFill="1" applyBorder="1" applyAlignment="1">
      <alignment horizontal="right"/>
    </xf>
    <xf numFmtId="164" fontId="15" fillId="0" borderId="51" xfId="0" applyNumberFormat="1" applyFont="1" applyFill="1" applyBorder="1" applyAlignment="1">
      <alignment horizontal="right"/>
    </xf>
    <xf numFmtId="49" fontId="13" fillId="0" borderId="36" xfId="0" applyNumberFormat="1" applyFont="1" applyBorder="1" applyAlignment="1">
      <alignment horizontal="left" wrapText="1"/>
    </xf>
    <xf numFmtId="49" fontId="15" fillId="0" borderId="30" xfId="0" applyNumberFormat="1" applyFont="1" applyBorder="1" applyAlignment="1">
      <alignment horizontal="left" wrapText="1"/>
    </xf>
    <xf numFmtId="49" fontId="14" fillId="0" borderId="83" xfId="0" applyNumberFormat="1" applyFont="1" applyFill="1" applyBorder="1" applyAlignment="1">
      <alignment horizontal="left" vertical="center" wrapText="1"/>
    </xf>
    <xf numFmtId="164" fontId="14" fillId="0" borderId="26" xfId="0" applyNumberFormat="1" applyFont="1" applyFill="1" applyBorder="1" applyAlignment="1">
      <alignment horizontal="right"/>
    </xf>
    <xf numFmtId="164" fontId="14" fillId="0" borderId="84" xfId="0" applyNumberFormat="1" applyFont="1" applyBorder="1" applyAlignment="1">
      <alignment horizontal="right"/>
    </xf>
    <xf numFmtId="49" fontId="15" fillId="0" borderId="85" xfId="0" applyNumberFormat="1" applyFont="1" applyBorder="1" applyAlignment="1">
      <alignment horizontal="left" wrapText="1"/>
    </xf>
    <xf numFmtId="49" fontId="15" fillId="0" borderId="36" xfId="0" applyNumberFormat="1" applyFont="1" applyBorder="1" applyAlignment="1">
      <alignment horizontal="left" wrapText="1"/>
    </xf>
    <xf numFmtId="49" fontId="14" fillId="0" borderId="76" xfId="0" applyNumberFormat="1" applyFont="1" applyBorder="1" applyAlignment="1">
      <alignment horizontal="left" wrapTex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14" fillId="0" borderId="61" xfId="0" applyNumberFormat="1" applyFont="1" applyBorder="1" applyAlignment="1">
      <alignment horizontal="left" wrapText="1"/>
    </xf>
    <xf numFmtId="49" fontId="14" fillId="0" borderId="71" xfId="0" applyNumberFormat="1" applyFont="1" applyBorder="1" applyAlignment="1">
      <alignment horizontal="left" wrapText="1"/>
    </xf>
    <xf numFmtId="49" fontId="14" fillId="0" borderId="25" xfId="0" applyNumberFormat="1" applyFont="1" applyFill="1" applyBorder="1" applyAlignment="1">
      <alignment horizontal="center"/>
    </xf>
    <xf numFmtId="49" fontId="14" fillId="0" borderId="76" xfId="0" applyNumberFormat="1" applyFont="1" applyBorder="1" applyAlignment="1">
      <alignment horizontal="left" wrapText="1"/>
    </xf>
    <xf numFmtId="49" fontId="14" fillId="0" borderId="73" xfId="0" applyNumberFormat="1" applyFont="1" applyBorder="1" applyAlignment="1">
      <alignment horizontal="left" wrapText="1"/>
    </xf>
    <xf numFmtId="0" fontId="0" fillId="0" borderId="88" xfId="0" applyBorder="1" applyAlignment="1">
      <alignment horizontal="center" vertical="center"/>
    </xf>
    <xf numFmtId="49" fontId="14" fillId="0" borderId="89" xfId="0" applyNumberFormat="1" applyFont="1" applyBorder="1" applyAlignment="1">
      <alignment horizontal="left" wrapText="1"/>
    </xf>
    <xf numFmtId="49" fontId="15" fillId="0" borderId="88" xfId="0" applyNumberFormat="1" applyFont="1" applyFill="1" applyBorder="1" applyAlignment="1">
      <alignment wrapText="1"/>
    </xf>
    <xf numFmtId="49" fontId="14" fillId="0" borderId="82" xfId="0" applyNumberFormat="1" applyFont="1" applyBorder="1" applyAlignment="1">
      <alignment horizontal="left" wrapText="1"/>
    </xf>
    <xf numFmtId="49" fontId="14" fillId="0" borderId="90" xfId="0" applyNumberFormat="1" applyFont="1" applyBorder="1" applyAlignment="1">
      <alignment horizontal="left" wrapText="1"/>
    </xf>
    <xf numFmtId="49" fontId="12" fillId="0" borderId="91" xfId="53" applyNumberFormat="1" applyFont="1" applyFill="1" applyBorder="1" applyAlignment="1" applyProtection="1">
      <alignment horizontal="center" vertical="center" wrapText="1"/>
      <protection/>
    </xf>
    <xf numFmtId="49" fontId="12" fillId="0" borderId="92" xfId="53" applyNumberFormat="1" applyFont="1" applyFill="1" applyBorder="1" applyAlignment="1" applyProtection="1">
      <alignment horizontal="center" vertical="center" wrapText="1"/>
      <protection/>
    </xf>
    <xf numFmtId="49" fontId="13" fillId="0" borderId="93" xfId="0" applyNumberFormat="1" applyFont="1" applyBorder="1" applyAlignment="1">
      <alignment horizontal="left" wrapText="1"/>
    </xf>
    <xf numFmtId="49" fontId="13" fillId="0" borderId="94" xfId="0" applyNumberFormat="1" applyFont="1" applyFill="1" applyBorder="1" applyAlignment="1">
      <alignment horizontal="center"/>
    </xf>
    <xf numFmtId="164" fontId="13" fillId="0" borderId="95" xfId="0" applyNumberFormat="1" applyFont="1" applyFill="1" applyBorder="1" applyAlignment="1">
      <alignment horizontal="right"/>
    </xf>
    <xf numFmtId="164" fontId="13" fillId="0" borderId="26" xfId="0" applyNumberFormat="1" applyFont="1" applyFill="1" applyBorder="1" applyAlignment="1">
      <alignment horizontal="right"/>
    </xf>
    <xf numFmtId="164" fontId="14" fillId="0" borderId="52" xfId="0" applyNumberFormat="1" applyFont="1" applyFill="1" applyBorder="1" applyAlignment="1">
      <alignment horizontal="right"/>
    </xf>
    <xf numFmtId="164" fontId="15" fillId="0" borderId="31" xfId="0" applyNumberFormat="1" applyFont="1" applyFill="1" applyBorder="1" applyAlignment="1">
      <alignment horizontal="right"/>
    </xf>
    <xf numFmtId="164" fontId="15" fillId="0" borderId="29" xfId="0" applyNumberFormat="1" applyFont="1" applyFill="1" applyBorder="1" applyAlignment="1">
      <alignment horizontal="right"/>
    </xf>
    <xf numFmtId="164" fontId="14" fillId="0" borderId="29" xfId="0" applyNumberFormat="1" applyFont="1" applyFill="1" applyBorder="1" applyAlignment="1">
      <alignment horizontal="right"/>
    </xf>
    <xf numFmtId="164" fontId="14" fillId="0" borderId="48" xfId="0" applyNumberFormat="1" applyFont="1" applyFill="1" applyBorder="1" applyAlignment="1">
      <alignment horizontal="right"/>
    </xf>
    <xf numFmtId="164" fontId="13" fillId="0" borderId="84" xfId="0" applyNumberFormat="1" applyFont="1" applyFill="1" applyBorder="1" applyAlignment="1">
      <alignment horizontal="right"/>
    </xf>
    <xf numFmtId="164" fontId="13" fillId="0" borderId="31" xfId="0" applyNumberFormat="1" applyFont="1" applyFill="1" applyBorder="1" applyAlignment="1">
      <alignment horizontal="right"/>
    </xf>
    <xf numFmtId="0" fontId="0" fillId="0" borderId="68" xfId="0" applyBorder="1" applyAlignment="1">
      <alignment horizontal="center" vertical="center"/>
    </xf>
    <xf numFmtId="165" fontId="15" fillId="0" borderId="50" xfId="0" applyNumberFormat="1" applyFont="1" applyBorder="1" applyAlignment="1">
      <alignment horizontal="right"/>
    </xf>
    <xf numFmtId="165" fontId="15" fillId="0" borderId="40" xfId="0" applyNumberFormat="1" applyFont="1" applyBorder="1" applyAlignment="1">
      <alignment horizontal="right"/>
    </xf>
    <xf numFmtId="165" fontId="14" fillId="0" borderId="26" xfId="0" applyNumberFormat="1" applyFont="1" applyBorder="1" applyAlignment="1">
      <alignment horizontal="right"/>
    </xf>
    <xf numFmtId="164" fontId="17" fillId="0" borderId="96" xfId="0" applyNumberFormat="1" applyFont="1" applyFill="1" applyBorder="1" applyAlignment="1">
      <alignment horizontal="right"/>
    </xf>
    <xf numFmtId="49" fontId="14" fillId="0" borderId="97" xfId="0" applyNumberFormat="1" applyFont="1" applyBorder="1" applyAlignment="1">
      <alignment horizontal="left" wrapText="1"/>
    </xf>
    <xf numFmtId="49" fontId="13" fillId="0" borderId="98" xfId="0" applyNumberFormat="1" applyFont="1" applyBorder="1" applyAlignment="1">
      <alignment horizontal="left" wrapText="1"/>
    </xf>
    <xf numFmtId="49" fontId="14" fillId="0" borderId="57" xfId="0" applyNumberFormat="1" applyFont="1" applyBorder="1" applyAlignment="1">
      <alignment horizontal="center"/>
    </xf>
    <xf numFmtId="49" fontId="13" fillId="0" borderId="85" xfId="0" applyNumberFormat="1" applyFont="1" applyBorder="1" applyAlignment="1">
      <alignment horizontal="left" wrapText="1"/>
    </xf>
    <xf numFmtId="49" fontId="14" fillId="0" borderId="28" xfId="0" applyNumberFormat="1" applyFont="1" applyFill="1" applyBorder="1" applyAlignment="1">
      <alignment horizontal="center"/>
    </xf>
    <xf numFmtId="49" fontId="13" fillId="0" borderId="38" xfId="0" applyNumberFormat="1" applyFont="1" applyBorder="1" applyAlignment="1">
      <alignment horizontal="left" wrapText="1"/>
    </xf>
    <xf numFmtId="164" fontId="0" fillId="0" borderId="0" xfId="0" applyNumberFormat="1" applyAlignment="1">
      <alignment/>
    </xf>
    <xf numFmtId="49" fontId="13" fillId="0" borderId="66" xfId="0" applyNumberFormat="1" applyFont="1" applyFill="1" applyBorder="1" applyAlignment="1">
      <alignment horizontal="left" wrapText="1"/>
    </xf>
    <xf numFmtId="49" fontId="15" fillId="0" borderId="25" xfId="0" applyNumberFormat="1" applyFont="1" applyFill="1" applyBorder="1" applyAlignment="1">
      <alignment horizontal="center"/>
    </xf>
    <xf numFmtId="49" fontId="15" fillId="0" borderId="34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46" xfId="0" applyNumberFormat="1" applyFont="1" applyFill="1" applyBorder="1" applyAlignment="1">
      <alignment horizontal="left" wrapText="1"/>
    </xf>
    <xf numFmtId="49" fontId="14" fillId="0" borderId="34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82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14" fillId="0" borderId="45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left" wrapText="1"/>
    </xf>
    <xf numFmtId="49" fontId="14" fillId="0" borderId="28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49" fontId="14" fillId="0" borderId="55" xfId="0" applyNumberFormat="1" applyFont="1" applyBorder="1" applyAlignment="1">
      <alignment horizontal="left" wrapText="1"/>
    </xf>
    <xf numFmtId="49" fontId="13" fillId="0" borderId="37" xfId="0" applyNumberFormat="1" applyFont="1" applyFill="1" applyBorder="1" applyAlignment="1">
      <alignment horizontal="left" wrapText="1"/>
    </xf>
    <xf numFmtId="49" fontId="14" fillId="0" borderId="37" xfId="0" applyNumberFormat="1" applyFont="1" applyFill="1" applyBorder="1" applyAlignment="1">
      <alignment horizontal="left" wrapText="1"/>
    </xf>
    <xf numFmtId="49" fontId="13" fillId="0" borderId="30" xfId="0" applyNumberFormat="1" applyFont="1" applyBorder="1" applyAlignment="1">
      <alignment horizontal="left" wrapText="1"/>
    </xf>
    <xf numFmtId="49" fontId="14" fillId="0" borderId="38" xfId="0" applyNumberFormat="1" applyFont="1" applyBorder="1" applyAlignment="1">
      <alignment horizontal="left" wrapText="1"/>
    </xf>
    <xf numFmtId="49" fontId="14" fillId="0" borderId="47" xfId="0" applyNumberFormat="1" applyFont="1" applyFill="1" applyBorder="1" applyAlignment="1">
      <alignment horizontal="left" wrapText="1"/>
    </xf>
    <xf numFmtId="164" fontId="13" fillId="25" borderId="26" xfId="0" applyNumberFormat="1" applyFont="1" applyFill="1" applyBorder="1" applyAlignment="1">
      <alignment horizontal="right"/>
    </xf>
    <xf numFmtId="164" fontId="13" fillId="25" borderId="19" xfId="0" applyNumberFormat="1" applyFont="1" applyFill="1" applyBorder="1" applyAlignment="1">
      <alignment horizontal="right"/>
    </xf>
    <xf numFmtId="164" fontId="13" fillId="25" borderId="22" xfId="0" applyNumberFormat="1" applyFont="1" applyFill="1" applyBorder="1" applyAlignment="1">
      <alignment horizontal="right"/>
    </xf>
    <xf numFmtId="164" fontId="14" fillId="25" borderId="26" xfId="0" applyNumberFormat="1" applyFont="1" applyFill="1" applyBorder="1" applyAlignment="1">
      <alignment horizontal="right"/>
    </xf>
    <xf numFmtId="164" fontId="14" fillId="25" borderId="48" xfId="0" applyNumberFormat="1" applyFont="1" applyFill="1" applyBorder="1" applyAlignment="1">
      <alignment horizontal="right"/>
    </xf>
    <xf numFmtId="164" fontId="14" fillId="25" borderId="24" xfId="0" applyNumberFormat="1" applyFont="1" applyFill="1" applyBorder="1" applyAlignment="1">
      <alignment horizontal="right"/>
    </xf>
    <xf numFmtId="164" fontId="15" fillId="25" borderId="50" xfId="0" applyNumberFormat="1" applyFont="1" applyFill="1" applyBorder="1" applyAlignment="1">
      <alignment horizontal="right"/>
    </xf>
    <xf numFmtId="164" fontId="14" fillId="25" borderId="50" xfId="0" applyNumberFormat="1" applyFont="1" applyFill="1" applyBorder="1" applyAlignment="1">
      <alignment horizontal="right"/>
    </xf>
    <xf numFmtId="164" fontId="13" fillId="25" borderId="40" xfId="0" applyNumberFormat="1" applyFont="1" applyFill="1" applyBorder="1" applyAlignment="1">
      <alignment horizontal="right"/>
    </xf>
    <xf numFmtId="164" fontId="14" fillId="25" borderId="48" xfId="0" applyNumberFormat="1" applyFont="1" applyFill="1" applyBorder="1" applyAlignment="1">
      <alignment horizontal="right"/>
    </xf>
    <xf numFmtId="164" fontId="14" fillId="25" borderId="24" xfId="0" applyNumberFormat="1" applyFont="1" applyFill="1" applyBorder="1" applyAlignment="1">
      <alignment horizontal="right"/>
    </xf>
    <xf numFmtId="164" fontId="15" fillId="25" borderId="26" xfId="0" applyNumberFormat="1" applyFont="1" applyFill="1" applyBorder="1" applyAlignment="1">
      <alignment horizontal="right"/>
    </xf>
    <xf numFmtId="164" fontId="14" fillId="25" borderId="31" xfId="0" applyNumberFormat="1" applyFont="1" applyFill="1" applyBorder="1" applyAlignment="1">
      <alignment horizontal="right"/>
    </xf>
    <xf numFmtId="164" fontId="13" fillId="25" borderId="29" xfId="0" applyNumberFormat="1" applyFont="1" applyFill="1" applyBorder="1" applyAlignment="1">
      <alignment horizontal="right"/>
    </xf>
    <xf numFmtId="164" fontId="13" fillId="25" borderId="35" xfId="0" applyNumberFormat="1" applyFont="1" applyFill="1" applyBorder="1" applyAlignment="1">
      <alignment horizontal="right"/>
    </xf>
    <xf numFmtId="164" fontId="15" fillId="25" borderId="40" xfId="0" applyNumberFormat="1" applyFont="1" applyFill="1" applyBorder="1" applyAlignment="1">
      <alignment horizontal="right"/>
    </xf>
    <xf numFmtId="164" fontId="15" fillId="25" borderId="29" xfId="0" applyNumberFormat="1" applyFont="1" applyFill="1" applyBorder="1" applyAlignment="1">
      <alignment horizontal="right"/>
    </xf>
    <xf numFmtId="164" fontId="15" fillId="25" borderId="29" xfId="0" applyNumberFormat="1" applyFont="1" applyFill="1" applyBorder="1" applyAlignment="1">
      <alignment horizontal="right"/>
    </xf>
    <xf numFmtId="164" fontId="15" fillId="25" borderId="31" xfId="0" applyNumberFormat="1" applyFont="1" applyFill="1" applyBorder="1" applyAlignment="1">
      <alignment horizontal="right"/>
    </xf>
    <xf numFmtId="164" fontId="13" fillId="25" borderId="40" xfId="0" applyNumberFormat="1" applyFont="1" applyFill="1" applyBorder="1" applyAlignment="1">
      <alignment horizontal="right"/>
    </xf>
    <xf numFmtId="164" fontId="15" fillId="25" borderId="31" xfId="0" applyNumberFormat="1" applyFont="1" applyFill="1" applyBorder="1" applyAlignment="1">
      <alignment horizontal="right"/>
    </xf>
    <xf numFmtId="164" fontId="15" fillId="25" borderId="40" xfId="0" applyNumberFormat="1" applyFont="1" applyFill="1" applyBorder="1" applyAlignment="1">
      <alignment horizontal="right"/>
    </xf>
    <xf numFmtId="164" fontId="14" fillId="25" borderId="52" xfId="0" applyNumberFormat="1" applyFont="1" applyFill="1" applyBorder="1" applyAlignment="1">
      <alignment horizontal="right"/>
    </xf>
    <xf numFmtId="164" fontId="14" fillId="25" borderId="58" xfId="0" applyNumberFormat="1" applyFont="1" applyFill="1" applyBorder="1" applyAlignment="1">
      <alignment horizontal="right"/>
    </xf>
    <xf numFmtId="164" fontId="15" fillId="25" borderId="24" xfId="0" applyNumberFormat="1" applyFont="1" applyFill="1" applyBorder="1" applyAlignment="1">
      <alignment horizontal="right"/>
    </xf>
    <xf numFmtId="164" fontId="13" fillId="25" borderId="44" xfId="0" applyNumberFormat="1" applyFont="1" applyFill="1" applyBorder="1" applyAlignment="1">
      <alignment horizontal="right"/>
    </xf>
    <xf numFmtId="164" fontId="14" fillId="25" borderId="52" xfId="0" applyNumberFormat="1" applyFont="1" applyFill="1" applyBorder="1" applyAlignment="1">
      <alignment horizontal="right"/>
    </xf>
    <xf numFmtId="164" fontId="14" fillId="25" borderId="58" xfId="0" applyNumberFormat="1" applyFont="1" applyFill="1" applyBorder="1" applyAlignment="1">
      <alignment horizontal="right"/>
    </xf>
    <xf numFmtId="164" fontId="14" fillId="25" borderId="53" xfId="0" applyNumberFormat="1" applyFont="1" applyFill="1" applyBorder="1" applyAlignment="1">
      <alignment horizontal="right"/>
    </xf>
    <xf numFmtId="164" fontId="14" fillId="25" borderId="65" xfId="0" applyNumberFormat="1" applyFont="1" applyFill="1" applyBorder="1" applyAlignment="1">
      <alignment horizontal="right"/>
    </xf>
    <xf numFmtId="164" fontId="15" fillId="25" borderId="22" xfId="0" applyNumberFormat="1" applyFont="1" applyFill="1" applyBorder="1" applyAlignment="1">
      <alignment horizontal="right"/>
    </xf>
    <xf numFmtId="164" fontId="15" fillId="25" borderId="51" xfId="0" applyNumberFormat="1" applyFont="1" applyFill="1" applyBorder="1" applyAlignment="1">
      <alignment horizontal="right"/>
    </xf>
    <xf numFmtId="164" fontId="15" fillId="25" borderId="65" xfId="0" applyNumberFormat="1" applyFont="1" applyFill="1" applyBorder="1" applyAlignment="1">
      <alignment horizontal="right"/>
    </xf>
    <xf numFmtId="164" fontId="13" fillId="25" borderId="50" xfId="0" applyNumberFormat="1" applyFont="1" applyFill="1" applyBorder="1" applyAlignment="1">
      <alignment horizontal="right"/>
    </xf>
    <xf numFmtId="164" fontId="13" fillId="25" borderId="51" xfId="0" applyNumberFormat="1" applyFont="1" applyFill="1" applyBorder="1" applyAlignment="1">
      <alignment horizontal="right"/>
    </xf>
    <xf numFmtId="165" fontId="15" fillId="25" borderId="50" xfId="0" applyNumberFormat="1" applyFont="1" applyFill="1" applyBorder="1" applyAlignment="1">
      <alignment horizontal="right"/>
    </xf>
    <xf numFmtId="165" fontId="15" fillId="25" borderId="44" xfId="0" applyNumberFormat="1" applyFont="1" applyFill="1" applyBorder="1" applyAlignment="1">
      <alignment horizontal="right"/>
    </xf>
    <xf numFmtId="164" fontId="14" fillId="25" borderId="53" xfId="0" applyNumberFormat="1" applyFont="1" applyFill="1" applyBorder="1" applyAlignment="1">
      <alignment horizontal="right"/>
    </xf>
    <xf numFmtId="164" fontId="13" fillId="25" borderId="65" xfId="0" applyNumberFormat="1" applyFont="1" applyFill="1" applyBorder="1" applyAlignment="1">
      <alignment horizontal="right"/>
    </xf>
    <xf numFmtId="164" fontId="15" fillId="25" borderId="50" xfId="0" applyNumberFormat="1" applyFont="1" applyFill="1" applyBorder="1" applyAlignment="1">
      <alignment horizontal="right"/>
    </xf>
    <xf numFmtId="165" fontId="15" fillId="25" borderId="19" xfId="0" applyNumberFormat="1" applyFont="1" applyFill="1" applyBorder="1" applyAlignment="1">
      <alignment horizontal="right"/>
    </xf>
    <xf numFmtId="165" fontId="15" fillId="25" borderId="29" xfId="0" applyNumberFormat="1" applyFont="1" applyFill="1" applyBorder="1" applyAlignment="1">
      <alignment horizontal="right"/>
    </xf>
    <xf numFmtId="165" fontId="14" fillId="25" borderId="24" xfId="0" applyNumberFormat="1" applyFont="1" applyFill="1" applyBorder="1" applyAlignment="1">
      <alignment horizontal="right"/>
    </xf>
    <xf numFmtId="165" fontId="14" fillId="25" borderId="48" xfId="0" applyNumberFormat="1" applyFont="1" applyFill="1" applyBorder="1" applyAlignment="1">
      <alignment horizontal="right"/>
    </xf>
    <xf numFmtId="165" fontId="15" fillId="25" borderId="22" xfId="0" applyNumberFormat="1" applyFont="1" applyFill="1" applyBorder="1" applyAlignment="1">
      <alignment horizontal="right"/>
    </xf>
    <xf numFmtId="165" fontId="15" fillId="25" borderId="26" xfId="0" applyNumberFormat="1" applyFont="1" applyFill="1" applyBorder="1" applyAlignment="1">
      <alignment horizontal="right"/>
    </xf>
    <xf numFmtId="164" fontId="14" fillId="25" borderId="84" xfId="0" applyNumberFormat="1" applyFont="1" applyFill="1" applyBorder="1" applyAlignment="1">
      <alignment horizontal="right"/>
    </xf>
    <xf numFmtId="164" fontId="13" fillId="25" borderId="84" xfId="0" applyNumberFormat="1" applyFont="1" applyFill="1" applyBorder="1" applyAlignment="1">
      <alignment horizontal="right"/>
    </xf>
    <xf numFmtId="164" fontId="13" fillId="25" borderId="31" xfId="0" applyNumberFormat="1" applyFont="1" applyFill="1" applyBorder="1" applyAlignment="1">
      <alignment horizontal="right"/>
    </xf>
    <xf numFmtId="164" fontId="15" fillId="25" borderId="26" xfId="0" applyNumberFormat="1" applyFont="1" applyFill="1" applyBorder="1" applyAlignment="1">
      <alignment horizontal="right"/>
    </xf>
    <xf numFmtId="164" fontId="15" fillId="25" borderId="19" xfId="0" applyNumberFormat="1" applyFont="1" applyFill="1" applyBorder="1" applyAlignment="1">
      <alignment horizontal="right"/>
    </xf>
    <xf numFmtId="165" fontId="15" fillId="25" borderId="50" xfId="0" applyNumberFormat="1" applyFont="1" applyFill="1" applyBorder="1" applyAlignment="1">
      <alignment horizontal="right"/>
    </xf>
    <xf numFmtId="165" fontId="15" fillId="25" borderId="40" xfId="0" applyNumberFormat="1" applyFont="1" applyFill="1" applyBorder="1" applyAlignment="1">
      <alignment horizontal="right"/>
    </xf>
    <xf numFmtId="165" fontId="14" fillId="25" borderId="26" xfId="0" applyNumberFormat="1" applyFont="1" applyFill="1" applyBorder="1" applyAlignment="1">
      <alignment horizontal="right"/>
    </xf>
    <xf numFmtId="164" fontId="14" fillId="26" borderId="24" xfId="0" applyNumberFormat="1" applyFont="1" applyFill="1" applyBorder="1" applyAlignment="1">
      <alignment horizontal="right"/>
    </xf>
    <xf numFmtId="49" fontId="14" fillId="26" borderId="42" xfId="0" applyNumberFormat="1" applyFont="1" applyFill="1" applyBorder="1" applyAlignment="1">
      <alignment horizontal="center"/>
    </xf>
    <xf numFmtId="49" fontId="14" fillId="26" borderId="23" xfId="0" applyNumberFormat="1" applyFont="1" applyFill="1" applyBorder="1" applyAlignment="1">
      <alignment horizontal="center"/>
    </xf>
    <xf numFmtId="49" fontId="14" fillId="26" borderId="47" xfId="0" applyNumberFormat="1" applyFont="1" applyFill="1" applyBorder="1" applyAlignment="1">
      <alignment horizontal="left" wrapText="1"/>
    </xf>
    <xf numFmtId="49" fontId="14" fillId="26" borderId="25" xfId="0" applyNumberFormat="1" applyFont="1" applyFill="1" applyBorder="1" applyAlignment="1">
      <alignment horizontal="center"/>
    </xf>
    <xf numFmtId="164" fontId="14" fillId="26" borderId="65" xfId="0" applyNumberFormat="1" applyFont="1" applyFill="1" applyBorder="1" applyAlignment="1">
      <alignment horizontal="right"/>
    </xf>
    <xf numFmtId="164" fontId="14" fillId="26" borderId="31" xfId="0" applyNumberFormat="1" applyFont="1" applyFill="1" applyBorder="1" applyAlignment="1">
      <alignment horizontal="right"/>
    </xf>
    <xf numFmtId="164" fontId="14" fillId="26" borderId="48" xfId="0" applyNumberFormat="1" applyFont="1" applyFill="1" applyBorder="1" applyAlignment="1">
      <alignment horizontal="right"/>
    </xf>
    <xf numFmtId="164" fontId="14" fillId="26" borderId="48" xfId="0" applyNumberFormat="1" applyFont="1" applyFill="1" applyBorder="1" applyAlignment="1">
      <alignment horizontal="right"/>
    </xf>
    <xf numFmtId="164" fontId="14" fillId="26" borderId="58" xfId="0" applyNumberFormat="1" applyFont="1" applyFill="1" applyBorder="1" applyAlignment="1">
      <alignment horizontal="right"/>
    </xf>
    <xf numFmtId="49" fontId="14" fillId="26" borderId="47" xfId="0" applyNumberFormat="1" applyFont="1" applyFill="1" applyBorder="1" applyAlignment="1">
      <alignment horizontal="left" wrapText="1"/>
    </xf>
    <xf numFmtId="164" fontId="14" fillId="26" borderId="53" xfId="0" applyNumberFormat="1" applyFont="1" applyFill="1" applyBorder="1" applyAlignment="1">
      <alignment horizontal="right"/>
    </xf>
    <xf numFmtId="164" fontId="14" fillId="26" borderId="22" xfId="0" applyNumberFormat="1" applyFont="1" applyFill="1" applyBorder="1" applyAlignment="1">
      <alignment horizontal="right"/>
    </xf>
    <xf numFmtId="164" fontId="14" fillId="26" borderId="31" xfId="0" applyNumberFormat="1" applyFont="1" applyFill="1" applyBorder="1" applyAlignment="1">
      <alignment horizontal="right"/>
    </xf>
    <xf numFmtId="49" fontId="14" fillId="26" borderId="49" xfId="0" applyNumberFormat="1" applyFont="1" applyFill="1" applyBorder="1" applyAlignment="1">
      <alignment horizontal="left" wrapText="1"/>
    </xf>
    <xf numFmtId="49" fontId="14" fillId="26" borderId="30" xfId="0" applyNumberFormat="1" applyFont="1" applyFill="1" applyBorder="1" applyAlignment="1">
      <alignment horizontal="left" wrapText="1"/>
    </xf>
    <xf numFmtId="164" fontId="14" fillId="26" borderId="24" xfId="0" applyNumberFormat="1" applyFont="1" applyFill="1" applyBorder="1" applyAlignment="1">
      <alignment horizontal="right"/>
    </xf>
    <xf numFmtId="164" fontId="17" fillId="26" borderId="96" xfId="0" applyNumberFormat="1" applyFont="1" applyFill="1" applyBorder="1" applyAlignment="1">
      <alignment horizontal="right"/>
    </xf>
    <xf numFmtId="49" fontId="14" fillId="26" borderId="42" xfId="0" applyNumberFormat="1" applyFont="1" applyFill="1" applyBorder="1" applyAlignment="1">
      <alignment horizontal="center"/>
    </xf>
    <xf numFmtId="49" fontId="14" fillId="26" borderId="30" xfId="0" applyNumberFormat="1" applyFont="1" applyFill="1" applyBorder="1" applyAlignment="1">
      <alignment horizontal="left" wrapText="1"/>
    </xf>
    <xf numFmtId="164" fontId="14" fillId="26" borderId="29" xfId="0" applyNumberFormat="1" applyFont="1" applyFill="1" applyBorder="1" applyAlignment="1">
      <alignment horizontal="right"/>
    </xf>
    <xf numFmtId="165" fontId="14" fillId="26" borderId="24" xfId="0" applyNumberFormat="1" applyFont="1" applyFill="1" applyBorder="1" applyAlignment="1">
      <alignment horizontal="right"/>
    </xf>
    <xf numFmtId="49" fontId="14" fillId="26" borderId="14" xfId="0" applyNumberFormat="1" applyFont="1" applyFill="1" applyBorder="1" applyAlignment="1">
      <alignment horizontal="center"/>
    </xf>
    <xf numFmtId="164" fontId="14" fillId="26" borderId="26" xfId="0" applyNumberFormat="1" applyFont="1" applyFill="1" applyBorder="1" applyAlignment="1">
      <alignment horizontal="right"/>
    </xf>
    <xf numFmtId="0" fontId="16" fillId="0" borderId="99" xfId="0" applyFont="1" applyFill="1" applyBorder="1" applyAlignment="1">
      <alignment horizontal="center"/>
    </xf>
    <xf numFmtId="0" fontId="16" fillId="0" borderId="8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6" fillId="0" borderId="0" xfId="53" applyNumberFormat="1" applyFont="1" applyFill="1" applyBorder="1" applyAlignment="1" applyProtection="1">
      <alignment horizontal="center" vertical="center" wrapText="1"/>
      <protection/>
    </xf>
    <xf numFmtId="49" fontId="12" fillId="0" borderId="86" xfId="53" applyNumberFormat="1" applyFont="1" applyFill="1" applyBorder="1" applyAlignment="1" applyProtection="1">
      <alignment horizontal="center" vertical="center" wrapText="1"/>
      <protection/>
    </xf>
    <xf numFmtId="49" fontId="12" fillId="0" borderId="63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14" fillId="0" borderId="31" xfId="0" applyNumberFormat="1" applyFont="1" applyFill="1" applyBorder="1" applyAlignment="1">
      <alignment horizontal="right"/>
    </xf>
    <xf numFmtId="164" fontId="13" fillId="0" borderId="19" xfId="0" applyNumberFormat="1" applyFont="1" applyFill="1" applyBorder="1" applyAlignment="1">
      <alignment horizontal="right"/>
    </xf>
    <xf numFmtId="164" fontId="13" fillId="0" borderId="29" xfId="0" applyNumberFormat="1" applyFont="1" applyFill="1" applyBorder="1" applyAlignment="1">
      <alignment horizontal="right"/>
    </xf>
    <xf numFmtId="164" fontId="14" fillId="0" borderId="24" xfId="0" applyNumberFormat="1" applyFont="1" applyFill="1" applyBorder="1" applyAlignment="1">
      <alignment horizontal="right"/>
    </xf>
    <xf numFmtId="164" fontId="13" fillId="0" borderId="35" xfId="0" applyNumberFormat="1" applyFont="1" applyFill="1" applyBorder="1" applyAlignment="1">
      <alignment horizontal="right"/>
    </xf>
    <xf numFmtId="164" fontId="14" fillId="0" borderId="48" xfId="0" applyNumberFormat="1" applyFont="1" applyFill="1" applyBorder="1" applyAlignment="1">
      <alignment horizontal="right"/>
    </xf>
    <xf numFmtId="164" fontId="15" fillId="0" borderId="40" xfId="0" applyNumberFormat="1" applyFont="1" applyFill="1" applyBorder="1" applyAlignment="1">
      <alignment horizontal="right"/>
    </xf>
    <xf numFmtId="164" fontId="14" fillId="0" borderId="26" xfId="0" applyNumberFormat="1" applyFont="1" applyFill="1" applyBorder="1" applyAlignment="1">
      <alignment horizontal="right"/>
    </xf>
    <xf numFmtId="164" fontId="15" fillId="0" borderId="24" xfId="0" applyNumberFormat="1" applyFont="1" applyFill="1" applyBorder="1" applyAlignment="1">
      <alignment horizontal="right"/>
    </xf>
    <xf numFmtId="164" fontId="14" fillId="0" borderId="29" xfId="0" applyNumberFormat="1" applyFont="1" applyFill="1" applyBorder="1" applyAlignment="1">
      <alignment horizontal="right"/>
    </xf>
    <xf numFmtId="164" fontId="14" fillId="0" borderId="48" xfId="0" applyNumberFormat="1" applyFont="1" applyFill="1" applyBorder="1" applyAlignment="1">
      <alignment horizontal="right"/>
    </xf>
    <xf numFmtId="164" fontId="14" fillId="0" borderId="24" xfId="0" applyNumberFormat="1" applyFont="1" applyFill="1" applyBorder="1" applyAlignment="1">
      <alignment horizontal="right"/>
    </xf>
    <xf numFmtId="164" fontId="15" fillId="0" borderId="29" xfId="0" applyNumberFormat="1" applyFont="1" applyFill="1" applyBorder="1" applyAlignment="1">
      <alignment horizontal="right"/>
    </xf>
    <xf numFmtId="164" fontId="14" fillId="0" borderId="22" xfId="0" applyNumberFormat="1" applyFont="1" applyFill="1" applyBorder="1" applyAlignment="1">
      <alignment horizontal="right"/>
    </xf>
    <xf numFmtId="164" fontId="14" fillId="0" borderId="31" xfId="0" applyNumberFormat="1" applyFont="1" applyFill="1" applyBorder="1" applyAlignment="1">
      <alignment horizontal="right"/>
    </xf>
    <xf numFmtId="164" fontId="15" fillId="0" borderId="31" xfId="0" applyNumberFormat="1" applyFont="1" applyFill="1" applyBorder="1" applyAlignment="1">
      <alignment horizontal="right"/>
    </xf>
    <xf numFmtId="164" fontId="13" fillId="0" borderId="44" xfId="0" applyNumberFormat="1" applyFont="1" applyFill="1" applyBorder="1" applyAlignment="1">
      <alignment horizontal="right"/>
    </xf>
    <xf numFmtId="164" fontId="13" fillId="0" borderId="40" xfId="0" applyNumberFormat="1" applyFont="1" applyFill="1" applyBorder="1" applyAlignment="1">
      <alignment horizontal="right"/>
    </xf>
    <xf numFmtId="164" fontId="14" fillId="0" borderId="52" xfId="0" applyNumberFormat="1" applyFont="1" applyFill="1" applyBorder="1" applyAlignment="1">
      <alignment horizontal="right"/>
    </xf>
    <xf numFmtId="164" fontId="14" fillId="0" borderId="58" xfId="0" applyNumberFormat="1" applyFont="1" applyFill="1" applyBorder="1" applyAlignment="1">
      <alignment horizontal="right"/>
    </xf>
    <xf numFmtId="49" fontId="14" fillId="0" borderId="30" xfId="0" applyNumberFormat="1" applyFont="1" applyFill="1" applyBorder="1" applyAlignment="1">
      <alignment horizontal="left" wrapText="1"/>
    </xf>
    <xf numFmtId="0" fontId="13" fillId="0" borderId="18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left" wrapText="1"/>
    </xf>
    <xf numFmtId="0" fontId="13" fillId="0" borderId="34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49" fontId="14" fillId="0" borderId="61" xfId="0" applyNumberFormat="1" applyFont="1" applyFill="1" applyBorder="1" applyAlignment="1">
      <alignment horizontal="left" wrapText="1"/>
    </xf>
    <xf numFmtId="164" fontId="14" fillId="0" borderId="65" xfId="0" applyNumberFormat="1" applyFont="1" applyFill="1" applyBorder="1" applyAlignment="1">
      <alignment horizontal="right"/>
    </xf>
    <xf numFmtId="164" fontId="15" fillId="0" borderId="29" xfId="0" applyNumberFormat="1" applyFont="1" applyFill="1" applyBorder="1" applyAlignment="1">
      <alignment horizontal="right"/>
    </xf>
    <xf numFmtId="164" fontId="15" fillId="0" borderId="22" xfId="0" applyNumberFormat="1" applyFont="1" applyFill="1" applyBorder="1" applyAlignment="1">
      <alignment horizontal="right"/>
    </xf>
    <xf numFmtId="49" fontId="14" fillId="0" borderId="47" xfId="0" applyNumberFormat="1" applyFont="1" applyFill="1" applyBorder="1" applyAlignment="1">
      <alignment horizontal="left" wrapText="1"/>
    </xf>
    <xf numFmtId="49" fontId="14" fillId="0" borderId="42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164" fontId="15" fillId="0" borderId="65" xfId="0" applyNumberFormat="1" applyFont="1" applyFill="1" applyBorder="1" applyAlignment="1">
      <alignment horizontal="right"/>
    </xf>
    <xf numFmtId="164" fontId="13" fillId="0" borderId="51" xfId="0" applyNumberFormat="1" applyFont="1" applyFill="1" applyBorder="1" applyAlignment="1">
      <alignment horizontal="right"/>
    </xf>
    <xf numFmtId="165" fontId="15" fillId="0" borderId="50" xfId="0" applyNumberFormat="1" applyFont="1" applyFill="1" applyBorder="1" applyAlignment="1">
      <alignment horizontal="right"/>
    </xf>
    <xf numFmtId="164" fontId="14" fillId="0" borderId="53" xfId="0" applyNumberFormat="1" applyFont="1" applyFill="1" applyBorder="1" applyAlignment="1">
      <alignment horizontal="right"/>
    </xf>
    <xf numFmtId="164" fontId="13" fillId="0" borderId="65" xfId="0" applyNumberFormat="1" applyFont="1" applyFill="1" applyBorder="1" applyAlignment="1">
      <alignment horizontal="right"/>
    </xf>
    <xf numFmtId="164" fontId="15" fillId="0" borderId="50" xfId="0" applyNumberFormat="1" applyFont="1" applyFill="1" applyBorder="1" applyAlignment="1">
      <alignment horizontal="right"/>
    </xf>
    <xf numFmtId="164" fontId="13" fillId="0" borderId="22" xfId="0" applyNumberFormat="1" applyFont="1" applyFill="1" applyBorder="1" applyAlignment="1">
      <alignment horizontal="right"/>
    </xf>
    <xf numFmtId="49" fontId="14" fillId="0" borderId="30" xfId="0" applyNumberFormat="1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left" wrapText="1"/>
    </xf>
    <xf numFmtId="49" fontId="13" fillId="0" borderId="21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47" xfId="0" applyNumberFormat="1" applyFont="1" applyFill="1" applyBorder="1" applyAlignment="1">
      <alignment horizontal="left" wrapText="1"/>
    </xf>
    <xf numFmtId="49" fontId="14" fillId="0" borderId="49" xfId="0" applyNumberFormat="1" applyFont="1" applyFill="1" applyBorder="1" applyAlignment="1">
      <alignment horizontal="left" wrapText="1"/>
    </xf>
    <xf numFmtId="49" fontId="13" fillId="0" borderId="54" xfId="0" applyNumberFormat="1" applyFont="1" applyFill="1" applyBorder="1" applyAlignment="1">
      <alignment horizontal="left" wrapText="1"/>
    </xf>
    <xf numFmtId="165" fontId="15" fillId="0" borderId="19" xfId="0" applyNumberFormat="1" applyFont="1" applyFill="1" applyBorder="1" applyAlignment="1">
      <alignment horizontal="right"/>
    </xf>
    <xf numFmtId="165" fontId="14" fillId="0" borderId="24" xfId="0" applyNumberFormat="1" applyFont="1" applyFill="1" applyBorder="1" applyAlignment="1">
      <alignment horizontal="right"/>
    </xf>
    <xf numFmtId="165" fontId="14" fillId="0" borderId="48" xfId="0" applyNumberFormat="1" applyFont="1" applyFill="1" applyBorder="1" applyAlignment="1">
      <alignment horizontal="right"/>
    </xf>
    <xf numFmtId="165" fontId="15" fillId="0" borderId="26" xfId="0" applyNumberFormat="1" applyFont="1" applyFill="1" applyBorder="1" applyAlignment="1">
      <alignment horizontal="right"/>
    </xf>
    <xf numFmtId="164" fontId="14" fillId="0" borderId="84" xfId="0" applyNumberFormat="1" applyFont="1" applyFill="1" applyBorder="1" applyAlignment="1">
      <alignment horizontal="right"/>
    </xf>
    <xf numFmtId="164" fontId="13" fillId="0" borderId="84" xfId="0" applyNumberFormat="1" applyFont="1" applyFill="1" applyBorder="1" applyAlignment="1">
      <alignment horizontal="right"/>
    </xf>
    <xf numFmtId="164" fontId="13" fillId="0" borderId="31" xfId="0" applyNumberFormat="1" applyFont="1" applyFill="1" applyBorder="1" applyAlignment="1">
      <alignment horizontal="right"/>
    </xf>
    <xf numFmtId="164" fontId="15" fillId="0" borderId="26" xfId="0" applyNumberFormat="1" applyFont="1" applyFill="1" applyBorder="1" applyAlignment="1">
      <alignment horizontal="right"/>
    </xf>
    <xf numFmtId="164" fontId="15" fillId="0" borderId="19" xfId="0" applyNumberFormat="1" applyFont="1" applyFill="1" applyBorder="1" applyAlignment="1">
      <alignment horizontal="right"/>
    </xf>
    <xf numFmtId="165" fontId="15" fillId="0" borderId="50" xfId="0" applyNumberFormat="1" applyFont="1" applyFill="1" applyBorder="1" applyAlignment="1">
      <alignment horizontal="right"/>
    </xf>
    <xf numFmtId="165" fontId="15" fillId="0" borderId="40" xfId="0" applyNumberFormat="1" applyFont="1" applyFill="1" applyBorder="1" applyAlignment="1">
      <alignment horizontal="right"/>
    </xf>
    <xf numFmtId="165" fontId="14" fillId="0" borderId="26" xfId="0" applyNumberFormat="1" applyFont="1" applyFill="1" applyBorder="1" applyAlignment="1">
      <alignment horizontal="right"/>
    </xf>
    <xf numFmtId="164" fontId="17" fillId="0" borderId="96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273</xdr:row>
      <xdr:rowOff>0</xdr:rowOff>
    </xdr:from>
    <xdr:to>
      <xdr:col>10</xdr:col>
      <xdr:colOff>0</xdr:colOff>
      <xdr:row>273</xdr:row>
      <xdr:rowOff>0</xdr:rowOff>
    </xdr:to>
    <xdr:sp>
      <xdr:nvSpPr>
        <xdr:cNvPr id="1" name="2905"/>
        <xdr:cNvSpPr>
          <a:spLocks/>
        </xdr:cNvSpPr>
      </xdr:nvSpPr>
      <xdr:spPr>
        <a:xfrm>
          <a:off x="16764000" y="6269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317</xdr:row>
      <xdr:rowOff>0</xdr:rowOff>
    </xdr:from>
    <xdr:to>
      <xdr:col>10</xdr:col>
      <xdr:colOff>0</xdr:colOff>
      <xdr:row>317</xdr:row>
      <xdr:rowOff>0</xdr:rowOff>
    </xdr:to>
    <xdr:sp>
      <xdr:nvSpPr>
        <xdr:cNvPr id="1" name="2905"/>
        <xdr:cNvSpPr>
          <a:spLocks/>
        </xdr:cNvSpPr>
      </xdr:nvSpPr>
      <xdr:spPr>
        <a:xfrm>
          <a:off x="16764000" y="10032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318</xdr:row>
      <xdr:rowOff>0</xdr:rowOff>
    </xdr:from>
    <xdr:to>
      <xdr:col>10</xdr:col>
      <xdr:colOff>0</xdr:colOff>
      <xdr:row>318</xdr:row>
      <xdr:rowOff>0</xdr:rowOff>
    </xdr:to>
    <xdr:sp>
      <xdr:nvSpPr>
        <xdr:cNvPr id="1" name="2905"/>
        <xdr:cNvSpPr>
          <a:spLocks/>
        </xdr:cNvSpPr>
      </xdr:nvSpPr>
      <xdr:spPr>
        <a:xfrm>
          <a:off x="16764000" y="10109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4"/>
  <sheetViews>
    <sheetView showGridLines="0" view="pageBreakPreview" zoomScale="60" zoomScaleNormal="50" zoomScalePageLayoutView="0" workbookViewId="0" topLeftCell="A3">
      <selection activeCell="C244" sqref="C244"/>
    </sheetView>
  </sheetViews>
  <sheetFormatPr defaultColWidth="9.00390625" defaultRowHeight="12.75"/>
  <cols>
    <col min="1" max="2" width="8.375" style="0" customWidth="1"/>
    <col min="3" max="3" width="110.125" style="0" customWidth="1"/>
    <col min="4" max="5" width="9.875" style="0" customWidth="1"/>
    <col min="6" max="6" width="10.375" style="0" customWidth="1"/>
    <col min="7" max="8" width="13.375" style="0" customWidth="1"/>
    <col min="9" max="9" width="9.875" style="0" customWidth="1"/>
    <col min="10" max="10" width="26.375" style="0" customWidth="1"/>
  </cols>
  <sheetData>
    <row r="1" spans="3:10" ht="20.25">
      <c r="C1" s="373" t="s">
        <v>214</v>
      </c>
      <c r="D1" s="373"/>
      <c r="E1" s="373"/>
      <c r="F1" s="373"/>
      <c r="G1" s="373"/>
      <c r="H1" s="373"/>
      <c r="I1" s="373"/>
      <c r="J1" s="373"/>
    </row>
    <row r="2" spans="3:10" ht="20.25">
      <c r="C2" s="373" t="s">
        <v>285</v>
      </c>
      <c r="D2" s="373"/>
      <c r="E2" s="373"/>
      <c r="F2" s="373"/>
      <c r="G2" s="373"/>
      <c r="H2" s="373"/>
      <c r="I2" s="373"/>
      <c r="J2" s="373"/>
    </row>
    <row r="3" spans="3:10" ht="20.25">
      <c r="C3" s="373" t="s">
        <v>0</v>
      </c>
      <c r="D3" s="373"/>
      <c r="E3" s="373"/>
      <c r="F3" s="373"/>
      <c r="G3" s="373"/>
      <c r="H3" s="373"/>
      <c r="I3" s="373"/>
      <c r="J3" s="373"/>
    </row>
    <row r="4" spans="3:10" ht="20.25">
      <c r="C4" s="373" t="s">
        <v>350</v>
      </c>
      <c r="D4" s="373"/>
      <c r="E4" s="373"/>
      <c r="F4" s="373"/>
      <c r="G4" s="373"/>
      <c r="H4" s="373"/>
      <c r="I4" s="373"/>
      <c r="J4" s="373"/>
    </row>
    <row r="5" spans="3:10" ht="20.25">
      <c r="C5" s="373" t="s">
        <v>349</v>
      </c>
      <c r="D5" s="373"/>
      <c r="E5" s="373"/>
      <c r="F5" s="373"/>
      <c r="G5" s="373"/>
      <c r="H5" s="373"/>
      <c r="I5" s="373"/>
      <c r="J5" s="373"/>
    </row>
    <row r="6" spans="7:10" ht="20.25">
      <c r="G6" s="377" t="s">
        <v>347</v>
      </c>
      <c r="H6" s="377"/>
      <c r="I6" s="377"/>
      <c r="J6" s="377"/>
    </row>
    <row r="7" spans="3:10" ht="20.25">
      <c r="C7" s="1"/>
      <c r="D7" s="1"/>
      <c r="E7" s="1"/>
      <c r="F7" s="1"/>
      <c r="G7" s="1"/>
      <c r="H7" s="1"/>
      <c r="I7" s="1"/>
      <c r="J7" s="1"/>
    </row>
    <row r="8" spans="3:10" ht="15.75" customHeight="1">
      <c r="C8" s="374"/>
      <c r="D8" s="374"/>
      <c r="E8" s="374"/>
      <c r="F8" s="374"/>
      <c r="G8" s="374"/>
      <c r="H8" s="374"/>
      <c r="I8" s="374"/>
      <c r="J8" s="374"/>
    </row>
    <row r="9" spans="1:10" ht="25.5" customHeight="1">
      <c r="A9" s="372" t="s">
        <v>1</v>
      </c>
      <c r="B9" s="372"/>
      <c r="C9" s="372"/>
      <c r="D9" s="372"/>
      <c r="E9" s="372"/>
      <c r="F9" s="372"/>
      <c r="G9" s="372"/>
      <c r="H9" s="372"/>
      <c r="I9" s="372"/>
      <c r="J9" s="372"/>
    </row>
    <row r="10" spans="1:10" ht="27.75" customHeight="1">
      <c r="A10" s="372" t="s">
        <v>333</v>
      </c>
      <c r="B10" s="372"/>
      <c r="C10" s="372"/>
      <c r="D10" s="372"/>
      <c r="E10" s="372"/>
      <c r="F10" s="372"/>
      <c r="G10" s="372"/>
      <c r="H10" s="372"/>
      <c r="I10" s="372"/>
      <c r="J10" s="372"/>
    </row>
    <row r="11" spans="3:10" ht="15.75" customHeight="1">
      <c r="C11" s="2"/>
      <c r="D11" s="2"/>
      <c r="E11" s="2"/>
      <c r="F11" s="2"/>
      <c r="G11" s="2"/>
      <c r="H11" s="2"/>
      <c r="I11" s="2"/>
      <c r="J11" s="3"/>
    </row>
    <row r="12" ht="13.5" customHeight="1" thickBot="1"/>
    <row r="13" spans="1:10" ht="38.25" customHeight="1" thickTop="1">
      <c r="A13" s="4" t="s">
        <v>2</v>
      </c>
      <c r="B13" s="4"/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5" t="s">
        <v>233</v>
      </c>
    </row>
    <row r="14" spans="1:10" ht="21" customHeight="1" thickBot="1">
      <c r="A14" s="6">
        <v>1</v>
      </c>
      <c r="B14" s="6"/>
      <c r="C14" s="6">
        <v>2</v>
      </c>
      <c r="D14" s="6" t="s">
        <v>10</v>
      </c>
      <c r="E14" s="6" t="s">
        <v>11</v>
      </c>
      <c r="F14" s="6" t="s">
        <v>12</v>
      </c>
      <c r="G14" s="6" t="s">
        <v>13</v>
      </c>
      <c r="H14" s="6" t="s">
        <v>14</v>
      </c>
      <c r="I14" s="6" t="s">
        <v>15</v>
      </c>
      <c r="J14" s="6" t="s">
        <v>16</v>
      </c>
    </row>
    <row r="15" spans="1:10" ht="57.75" thickBot="1" thickTop="1">
      <c r="A15" s="246" t="s">
        <v>17</v>
      </c>
      <c r="B15" s="247"/>
      <c r="C15" s="248" t="s">
        <v>18</v>
      </c>
      <c r="D15" s="249" t="s">
        <v>19</v>
      </c>
      <c r="E15" s="249"/>
      <c r="F15" s="249" t="s">
        <v>20</v>
      </c>
      <c r="G15" s="249" t="s">
        <v>20</v>
      </c>
      <c r="H15" s="249" t="s">
        <v>20</v>
      </c>
      <c r="I15" s="249" t="s">
        <v>20</v>
      </c>
      <c r="J15" s="250">
        <f>J16</f>
        <v>59668.9</v>
      </c>
    </row>
    <row r="16" spans="1:10" ht="56.25">
      <c r="A16" s="375"/>
      <c r="B16" s="7" t="s">
        <v>21</v>
      </c>
      <c r="C16" s="8" t="s">
        <v>18</v>
      </c>
      <c r="D16" s="9" t="s">
        <v>19</v>
      </c>
      <c r="E16" s="9"/>
      <c r="F16" s="9"/>
      <c r="G16" s="9"/>
      <c r="H16" s="9"/>
      <c r="I16" s="9"/>
      <c r="J16" s="251">
        <f>J17+J78+J83+J97+J120+J219+J224+J249+J264+J269</f>
        <v>59668.9</v>
      </c>
    </row>
    <row r="17" spans="1:10" ht="18.75">
      <c r="A17" s="376"/>
      <c r="B17" s="10"/>
      <c r="C17" s="11" t="s">
        <v>22</v>
      </c>
      <c r="D17" s="12" t="s">
        <v>19</v>
      </c>
      <c r="E17" s="12" t="s">
        <v>23</v>
      </c>
      <c r="F17" s="12"/>
      <c r="G17" s="12" t="s">
        <v>20</v>
      </c>
      <c r="H17" s="12" t="s">
        <v>20</v>
      </c>
      <c r="I17" s="12" t="s">
        <v>20</v>
      </c>
      <c r="J17" s="14">
        <f>J18+J31+J36+J40</f>
        <v>14035.900000000001</v>
      </c>
    </row>
    <row r="18" spans="1:10" ht="56.25">
      <c r="A18" s="376"/>
      <c r="B18" s="10"/>
      <c r="C18" s="13" t="s">
        <v>24</v>
      </c>
      <c r="D18" s="12" t="s">
        <v>19</v>
      </c>
      <c r="E18" s="12" t="s">
        <v>23</v>
      </c>
      <c r="F18" s="12" t="s">
        <v>25</v>
      </c>
      <c r="G18" s="12"/>
      <c r="H18" s="12"/>
      <c r="I18" s="12"/>
      <c r="J18" s="14">
        <f>J19+J26</f>
        <v>10694.1</v>
      </c>
    </row>
    <row r="19" spans="1:10" ht="57.75" customHeight="1">
      <c r="A19" s="376"/>
      <c r="B19" s="10"/>
      <c r="C19" s="15" t="s">
        <v>26</v>
      </c>
      <c r="D19" s="16" t="s">
        <v>19</v>
      </c>
      <c r="E19" s="16" t="s">
        <v>23</v>
      </c>
      <c r="F19" s="16" t="s">
        <v>25</v>
      </c>
      <c r="G19" s="16" t="s">
        <v>27</v>
      </c>
      <c r="H19" s="16" t="s">
        <v>20</v>
      </c>
      <c r="I19" s="16" t="s">
        <v>20</v>
      </c>
      <c r="J19" s="14">
        <f>J20+J24</f>
        <v>10549.7</v>
      </c>
    </row>
    <row r="20" spans="1:10" ht="18.75">
      <c r="A20" s="376"/>
      <c r="B20" s="10"/>
      <c r="C20" s="17" t="s">
        <v>28</v>
      </c>
      <c r="D20" s="18" t="s">
        <v>19</v>
      </c>
      <c r="E20" s="18" t="s">
        <v>23</v>
      </c>
      <c r="F20" s="18" t="s">
        <v>25</v>
      </c>
      <c r="G20" s="18" t="s">
        <v>29</v>
      </c>
      <c r="H20" s="18"/>
      <c r="I20" s="18"/>
      <c r="J20" s="19">
        <f>J22+J21+J23</f>
        <v>9243.1</v>
      </c>
    </row>
    <row r="21" spans="1:10" ht="18.75">
      <c r="A21" s="376"/>
      <c r="B21" s="10"/>
      <c r="C21" s="136" t="s">
        <v>30</v>
      </c>
      <c r="D21" s="55" t="s">
        <v>19</v>
      </c>
      <c r="E21" s="55" t="s">
        <v>23</v>
      </c>
      <c r="F21" s="55" t="s">
        <v>25</v>
      </c>
      <c r="G21" s="55" t="s">
        <v>29</v>
      </c>
      <c r="H21" s="55" t="s">
        <v>31</v>
      </c>
      <c r="I21" s="55" t="s">
        <v>32</v>
      </c>
      <c r="J21" s="23">
        <v>2532.9</v>
      </c>
    </row>
    <row r="22" spans="1:10" ht="18.75">
      <c r="A22" s="376"/>
      <c r="B22" s="10"/>
      <c r="C22" s="136" t="s">
        <v>30</v>
      </c>
      <c r="D22" s="55" t="s">
        <v>19</v>
      </c>
      <c r="E22" s="55" t="s">
        <v>23</v>
      </c>
      <c r="F22" s="55" t="s">
        <v>25</v>
      </c>
      <c r="G22" s="55" t="s">
        <v>215</v>
      </c>
      <c r="H22" s="55" t="s">
        <v>31</v>
      </c>
      <c r="I22" s="55" t="s">
        <v>32</v>
      </c>
      <c r="J22" s="68">
        <v>6700.2</v>
      </c>
    </row>
    <row r="23" spans="1:10" ht="36">
      <c r="A23" s="376"/>
      <c r="B23" s="10"/>
      <c r="C23" s="66" t="s">
        <v>224</v>
      </c>
      <c r="D23" s="20" t="s">
        <v>19</v>
      </c>
      <c r="E23" s="20" t="s">
        <v>23</v>
      </c>
      <c r="F23" s="20" t="s">
        <v>25</v>
      </c>
      <c r="G23" s="20" t="s">
        <v>226</v>
      </c>
      <c r="H23" s="20" t="s">
        <v>31</v>
      </c>
      <c r="I23" s="20" t="s">
        <v>225</v>
      </c>
      <c r="J23" s="21">
        <v>10</v>
      </c>
    </row>
    <row r="24" spans="1:10" ht="37.5">
      <c r="A24" s="376"/>
      <c r="B24" s="10"/>
      <c r="C24" s="17" t="s">
        <v>33</v>
      </c>
      <c r="D24" s="18" t="s">
        <v>19</v>
      </c>
      <c r="E24" s="18" t="s">
        <v>23</v>
      </c>
      <c r="F24" s="18" t="s">
        <v>25</v>
      </c>
      <c r="G24" s="18" t="s">
        <v>34</v>
      </c>
      <c r="H24" s="18"/>
      <c r="I24" s="18"/>
      <c r="J24" s="19">
        <f>J25</f>
        <v>1306.6</v>
      </c>
    </row>
    <row r="25" spans="1:10" ht="18.75">
      <c r="A25" s="376"/>
      <c r="B25" s="10"/>
      <c r="C25" s="176" t="s">
        <v>35</v>
      </c>
      <c r="D25" s="20" t="s">
        <v>19</v>
      </c>
      <c r="E25" s="20" t="s">
        <v>23</v>
      </c>
      <c r="F25" s="20" t="s">
        <v>25</v>
      </c>
      <c r="G25" s="20" t="s">
        <v>34</v>
      </c>
      <c r="H25" s="20" t="s">
        <v>31</v>
      </c>
      <c r="I25" s="20" t="s">
        <v>32</v>
      </c>
      <c r="J25" s="21">
        <v>1306.6</v>
      </c>
    </row>
    <row r="26" spans="1:10" ht="18.75">
      <c r="A26" s="376"/>
      <c r="B26" s="10"/>
      <c r="C26" s="180" t="s">
        <v>173</v>
      </c>
      <c r="D26" s="183" t="s">
        <v>19</v>
      </c>
      <c r="E26" s="184" t="s">
        <v>23</v>
      </c>
      <c r="F26" s="185" t="s">
        <v>25</v>
      </c>
      <c r="G26" s="98" t="s">
        <v>176</v>
      </c>
      <c r="H26" s="87"/>
      <c r="I26" s="22"/>
      <c r="J26" s="193">
        <f>J27</f>
        <v>144.39999999999998</v>
      </c>
    </row>
    <row r="27" spans="1:10" ht="75">
      <c r="A27" s="376"/>
      <c r="B27" s="10"/>
      <c r="C27" s="181" t="s">
        <v>178</v>
      </c>
      <c r="D27" s="183" t="s">
        <v>19</v>
      </c>
      <c r="E27" s="186" t="s">
        <v>23</v>
      </c>
      <c r="F27" s="187" t="s">
        <v>25</v>
      </c>
      <c r="G27" s="188" t="s">
        <v>177</v>
      </c>
      <c r="H27" s="189"/>
      <c r="I27" s="22"/>
      <c r="J27" s="193">
        <f>J28</f>
        <v>144.39999999999998</v>
      </c>
    </row>
    <row r="28" spans="1:10" ht="18.75">
      <c r="A28" s="376"/>
      <c r="B28" s="10"/>
      <c r="C28" s="196" t="s">
        <v>304</v>
      </c>
      <c r="D28" s="85" t="s">
        <v>19</v>
      </c>
      <c r="E28" s="185" t="s">
        <v>23</v>
      </c>
      <c r="F28" s="185" t="s">
        <v>25</v>
      </c>
      <c r="G28" s="185" t="s">
        <v>177</v>
      </c>
      <c r="H28" s="185"/>
      <c r="I28" s="47"/>
      <c r="J28" s="197">
        <f>J29+J30</f>
        <v>144.39999999999998</v>
      </c>
    </row>
    <row r="29" spans="1:10" ht="36">
      <c r="A29" s="376"/>
      <c r="B29" s="10"/>
      <c r="C29" s="136" t="s">
        <v>294</v>
      </c>
      <c r="D29" s="55" t="s">
        <v>19</v>
      </c>
      <c r="E29" s="191" t="s">
        <v>23</v>
      </c>
      <c r="F29" s="191" t="s">
        <v>25</v>
      </c>
      <c r="G29" s="191" t="s">
        <v>295</v>
      </c>
      <c r="H29" s="191" t="s">
        <v>334</v>
      </c>
      <c r="I29" s="55" t="s">
        <v>181</v>
      </c>
      <c r="J29" s="198">
        <v>100.1</v>
      </c>
    </row>
    <row r="30" spans="1:10" ht="36">
      <c r="A30" s="376"/>
      <c r="B30" s="10"/>
      <c r="C30" s="176" t="s">
        <v>255</v>
      </c>
      <c r="D30" s="20" t="s">
        <v>19</v>
      </c>
      <c r="E30" s="192" t="s">
        <v>23</v>
      </c>
      <c r="F30" s="192" t="s">
        <v>25</v>
      </c>
      <c r="G30" s="192" t="s">
        <v>257</v>
      </c>
      <c r="H30" s="192" t="s">
        <v>334</v>
      </c>
      <c r="I30" s="20" t="s">
        <v>181</v>
      </c>
      <c r="J30" s="194">
        <v>44.3</v>
      </c>
    </row>
    <row r="31" spans="1:10" ht="18.75">
      <c r="A31" s="376"/>
      <c r="B31" s="10"/>
      <c r="C31" s="182" t="s">
        <v>309</v>
      </c>
      <c r="D31" s="183" t="s">
        <v>19</v>
      </c>
      <c r="E31" s="190" t="s">
        <v>23</v>
      </c>
      <c r="F31" s="190" t="s">
        <v>310</v>
      </c>
      <c r="G31" s="190"/>
      <c r="H31" s="186"/>
      <c r="I31" s="22"/>
      <c r="J31" s="195">
        <f>J32</f>
        <v>164.1</v>
      </c>
    </row>
    <row r="32" spans="1:10" ht="18.75">
      <c r="A32" s="376"/>
      <c r="B32" s="10"/>
      <c r="C32" s="180" t="s">
        <v>173</v>
      </c>
      <c r="D32" s="183" t="s">
        <v>19</v>
      </c>
      <c r="E32" s="184" t="s">
        <v>23</v>
      </c>
      <c r="F32" s="185" t="s">
        <v>310</v>
      </c>
      <c r="G32" s="98" t="s">
        <v>176</v>
      </c>
      <c r="H32" s="87"/>
      <c r="I32" s="22"/>
      <c r="J32" s="193">
        <f>J33</f>
        <v>164.1</v>
      </c>
    </row>
    <row r="33" spans="1:10" ht="75">
      <c r="A33" s="376"/>
      <c r="B33" s="10"/>
      <c r="C33" s="181" t="s">
        <v>178</v>
      </c>
      <c r="D33" s="183" t="s">
        <v>19</v>
      </c>
      <c r="E33" s="186" t="s">
        <v>23</v>
      </c>
      <c r="F33" s="187" t="s">
        <v>310</v>
      </c>
      <c r="G33" s="188" t="s">
        <v>177</v>
      </c>
      <c r="H33" s="189"/>
      <c r="I33" s="22"/>
      <c r="J33" s="193">
        <f>J34</f>
        <v>164.1</v>
      </c>
    </row>
    <row r="34" spans="1:10" ht="18.75">
      <c r="A34" s="376"/>
      <c r="B34" s="10"/>
      <c r="C34" s="196" t="s">
        <v>304</v>
      </c>
      <c r="D34" s="85" t="s">
        <v>19</v>
      </c>
      <c r="E34" s="185" t="s">
        <v>23</v>
      </c>
      <c r="F34" s="185" t="s">
        <v>310</v>
      </c>
      <c r="G34" s="185" t="s">
        <v>177</v>
      </c>
      <c r="H34" s="185"/>
      <c r="I34" s="47"/>
      <c r="J34" s="197">
        <f>J35</f>
        <v>164.1</v>
      </c>
    </row>
    <row r="35" spans="1:10" ht="54">
      <c r="A35" s="376"/>
      <c r="B35" s="10"/>
      <c r="C35" s="199" t="s">
        <v>311</v>
      </c>
      <c r="D35" s="20" t="s">
        <v>19</v>
      </c>
      <c r="E35" s="192" t="s">
        <v>303</v>
      </c>
      <c r="F35" s="192" t="s">
        <v>310</v>
      </c>
      <c r="G35" s="192" t="s">
        <v>179</v>
      </c>
      <c r="H35" s="192" t="s">
        <v>334</v>
      </c>
      <c r="I35" s="20" t="s">
        <v>181</v>
      </c>
      <c r="J35" s="194">
        <v>164.1</v>
      </c>
    </row>
    <row r="36" spans="1:10" ht="18.75">
      <c r="A36" s="376"/>
      <c r="B36" s="10"/>
      <c r="C36" s="24" t="s">
        <v>42</v>
      </c>
      <c r="D36" s="16" t="s">
        <v>19</v>
      </c>
      <c r="E36" s="16" t="s">
        <v>23</v>
      </c>
      <c r="F36" s="16" t="s">
        <v>37</v>
      </c>
      <c r="G36" s="16"/>
      <c r="H36" s="16"/>
      <c r="I36" s="16"/>
      <c r="J36" s="14">
        <f>J37</f>
        <v>1000</v>
      </c>
    </row>
    <row r="37" spans="1:10" ht="18.75">
      <c r="A37" s="376"/>
      <c r="B37" s="10"/>
      <c r="C37" s="97" t="s">
        <v>42</v>
      </c>
      <c r="D37" s="16" t="s">
        <v>19</v>
      </c>
      <c r="E37" s="16" t="s">
        <v>23</v>
      </c>
      <c r="F37" s="16" t="s">
        <v>37</v>
      </c>
      <c r="G37" s="16" t="s">
        <v>43</v>
      </c>
      <c r="H37" s="16" t="s">
        <v>20</v>
      </c>
      <c r="I37" s="16" t="s">
        <v>20</v>
      </c>
      <c r="J37" s="51">
        <f>J38</f>
        <v>1000</v>
      </c>
    </row>
    <row r="38" spans="1:10" ht="18.75">
      <c r="A38" s="376"/>
      <c r="B38" s="10"/>
      <c r="C38" s="17" t="s">
        <v>44</v>
      </c>
      <c r="D38" s="18" t="s">
        <v>19</v>
      </c>
      <c r="E38" s="18" t="s">
        <v>23</v>
      </c>
      <c r="F38" s="18" t="s">
        <v>37</v>
      </c>
      <c r="G38" s="18" t="s">
        <v>45</v>
      </c>
      <c r="H38" s="18"/>
      <c r="I38" s="18"/>
      <c r="J38" s="19">
        <f>J39</f>
        <v>1000</v>
      </c>
    </row>
    <row r="39" spans="1:10" ht="18.75">
      <c r="A39" s="376"/>
      <c r="B39" s="10"/>
      <c r="C39" s="237" t="s">
        <v>336</v>
      </c>
      <c r="D39" s="22" t="s">
        <v>19</v>
      </c>
      <c r="E39" s="22" t="s">
        <v>23</v>
      </c>
      <c r="F39" s="22" t="s">
        <v>37</v>
      </c>
      <c r="G39" s="22" t="s">
        <v>45</v>
      </c>
      <c r="H39" s="31" t="s">
        <v>335</v>
      </c>
      <c r="I39" s="20" t="s">
        <v>32</v>
      </c>
      <c r="J39" s="29">
        <v>1000</v>
      </c>
    </row>
    <row r="40" spans="1:10" ht="18.75">
      <c r="A40" s="376"/>
      <c r="B40" s="10"/>
      <c r="C40" s="24" t="s">
        <v>46</v>
      </c>
      <c r="D40" s="16" t="s">
        <v>19</v>
      </c>
      <c r="E40" s="16" t="s">
        <v>23</v>
      </c>
      <c r="F40" s="16" t="s">
        <v>305</v>
      </c>
      <c r="G40" s="16"/>
      <c r="H40" s="16"/>
      <c r="I40" s="16"/>
      <c r="J40" s="14">
        <f>J41+J45+J74</f>
        <v>2177.7</v>
      </c>
    </row>
    <row r="41" spans="1:10" ht="37.5">
      <c r="A41" s="376"/>
      <c r="B41" s="10"/>
      <c r="C41" s="24" t="s">
        <v>48</v>
      </c>
      <c r="D41" s="16" t="s">
        <v>19</v>
      </c>
      <c r="E41" s="16" t="s">
        <v>23</v>
      </c>
      <c r="F41" s="16" t="s">
        <v>305</v>
      </c>
      <c r="G41" s="16" t="s">
        <v>49</v>
      </c>
      <c r="H41" s="32"/>
      <c r="I41" s="16"/>
      <c r="J41" s="14">
        <f>J42</f>
        <v>150</v>
      </c>
    </row>
    <row r="42" spans="1:10" ht="37.5">
      <c r="A42" s="376"/>
      <c r="B42" s="10"/>
      <c r="C42" s="97" t="s">
        <v>50</v>
      </c>
      <c r="D42" s="16" t="s">
        <v>19</v>
      </c>
      <c r="E42" s="16" t="s">
        <v>23</v>
      </c>
      <c r="F42" s="16" t="s">
        <v>305</v>
      </c>
      <c r="G42" s="16" t="s">
        <v>51</v>
      </c>
      <c r="H42" s="16"/>
      <c r="I42" s="16"/>
      <c r="J42" s="14">
        <f>J44</f>
        <v>150</v>
      </c>
    </row>
    <row r="43" spans="1:10" ht="37.5">
      <c r="A43" s="376"/>
      <c r="B43" s="10"/>
      <c r="C43" s="175" t="s">
        <v>222</v>
      </c>
      <c r="D43" s="85" t="s">
        <v>19</v>
      </c>
      <c r="E43" s="85" t="s">
        <v>23</v>
      </c>
      <c r="F43" s="85" t="s">
        <v>305</v>
      </c>
      <c r="G43" s="85" t="s">
        <v>296</v>
      </c>
      <c r="H43" s="49"/>
      <c r="I43" s="26"/>
      <c r="J43" s="33">
        <f>J44</f>
        <v>150</v>
      </c>
    </row>
    <row r="44" spans="1:10" ht="18.75">
      <c r="A44" s="376"/>
      <c r="B44" s="10"/>
      <c r="C44" s="176" t="s">
        <v>35</v>
      </c>
      <c r="D44" s="20" t="s">
        <v>19</v>
      </c>
      <c r="E44" s="20" t="s">
        <v>23</v>
      </c>
      <c r="F44" s="20" t="s">
        <v>305</v>
      </c>
      <c r="G44" s="20" t="s">
        <v>296</v>
      </c>
      <c r="H44" s="177" t="s">
        <v>31</v>
      </c>
      <c r="I44" s="20" t="s">
        <v>32</v>
      </c>
      <c r="J44" s="21">
        <v>150</v>
      </c>
    </row>
    <row r="45" spans="1:10" ht="37.5">
      <c r="A45" s="376"/>
      <c r="B45" s="10"/>
      <c r="C45" s="24" t="s">
        <v>52</v>
      </c>
      <c r="D45" s="16" t="s">
        <v>19</v>
      </c>
      <c r="E45" s="16" t="s">
        <v>23</v>
      </c>
      <c r="F45" s="16" t="s">
        <v>305</v>
      </c>
      <c r="G45" s="16" t="s">
        <v>53</v>
      </c>
      <c r="H45" s="34"/>
      <c r="I45" s="12"/>
      <c r="J45" s="14">
        <f>J46+J62</f>
        <v>1800</v>
      </c>
    </row>
    <row r="46" spans="1:10" ht="18.75">
      <c r="A46" s="376"/>
      <c r="B46" s="10"/>
      <c r="C46" s="35" t="s">
        <v>54</v>
      </c>
      <c r="D46" s="36" t="s">
        <v>19</v>
      </c>
      <c r="E46" s="36" t="s">
        <v>23</v>
      </c>
      <c r="F46" s="36" t="s">
        <v>305</v>
      </c>
      <c r="G46" s="36" t="s">
        <v>55</v>
      </c>
      <c r="H46" s="37"/>
      <c r="I46" s="38"/>
      <c r="J46" s="39">
        <f>J47+J54+J56+J58+J52+J60+J67+J65+J50</f>
        <v>1800</v>
      </c>
    </row>
    <row r="47" spans="1:10" ht="56.25">
      <c r="A47" s="376"/>
      <c r="B47" s="10"/>
      <c r="C47" s="30" t="s">
        <v>258</v>
      </c>
      <c r="D47" s="26" t="s">
        <v>19</v>
      </c>
      <c r="E47" s="26" t="s">
        <v>23</v>
      </c>
      <c r="F47" s="26" t="s">
        <v>305</v>
      </c>
      <c r="G47" s="26" t="s">
        <v>56</v>
      </c>
      <c r="H47" s="40"/>
      <c r="I47" s="41"/>
      <c r="J47" s="33">
        <f>J48+J49</f>
        <v>100</v>
      </c>
    </row>
    <row r="48" spans="1:10" ht="18.75">
      <c r="A48" s="376"/>
      <c r="B48" s="10"/>
      <c r="C48" s="67" t="s">
        <v>35</v>
      </c>
      <c r="D48" s="55" t="s">
        <v>19</v>
      </c>
      <c r="E48" s="55" t="s">
        <v>23</v>
      </c>
      <c r="F48" s="55" t="s">
        <v>305</v>
      </c>
      <c r="G48" s="55" t="s">
        <v>56</v>
      </c>
      <c r="H48" s="218" t="s">
        <v>31</v>
      </c>
      <c r="I48" s="55" t="s">
        <v>32</v>
      </c>
      <c r="J48" s="68">
        <v>100</v>
      </c>
    </row>
    <row r="49" spans="1:10" ht="18.75" hidden="1">
      <c r="A49" s="376"/>
      <c r="B49" s="10"/>
      <c r="C49" s="66" t="s">
        <v>115</v>
      </c>
      <c r="D49" s="20" t="s">
        <v>19</v>
      </c>
      <c r="E49" s="20" t="s">
        <v>23</v>
      </c>
      <c r="F49" s="20" t="s">
        <v>305</v>
      </c>
      <c r="G49" s="20" t="s">
        <v>56</v>
      </c>
      <c r="H49" s="177" t="s">
        <v>31</v>
      </c>
      <c r="I49" s="20" t="s">
        <v>116</v>
      </c>
      <c r="J49" s="21">
        <v>0</v>
      </c>
    </row>
    <row r="50" spans="1:10" ht="37.5" hidden="1">
      <c r="A50" s="376"/>
      <c r="B50" s="10"/>
      <c r="C50" s="127" t="s">
        <v>290</v>
      </c>
      <c r="D50" s="26" t="s">
        <v>19</v>
      </c>
      <c r="E50" s="26" t="s">
        <v>23</v>
      </c>
      <c r="F50" s="26" t="s">
        <v>305</v>
      </c>
      <c r="G50" s="26" t="s">
        <v>289</v>
      </c>
      <c r="H50" s="40"/>
      <c r="I50" s="41"/>
      <c r="J50" s="99">
        <f>J51</f>
        <v>0</v>
      </c>
    </row>
    <row r="51" spans="1:10" ht="18.75" hidden="1">
      <c r="A51" s="376"/>
      <c r="B51" s="10"/>
      <c r="C51" s="167" t="s">
        <v>35</v>
      </c>
      <c r="D51" s="22" t="s">
        <v>19</v>
      </c>
      <c r="E51" s="22" t="s">
        <v>23</v>
      </c>
      <c r="F51" s="22" t="s">
        <v>305</v>
      </c>
      <c r="G51" s="22" t="s">
        <v>289</v>
      </c>
      <c r="H51" s="31" t="s">
        <v>31</v>
      </c>
      <c r="I51" s="20" t="s">
        <v>32</v>
      </c>
      <c r="J51" s="23">
        <v>0</v>
      </c>
    </row>
    <row r="52" spans="1:10" ht="33" customHeight="1">
      <c r="A52" s="376"/>
      <c r="B52" s="10"/>
      <c r="C52" s="42" t="s">
        <v>57</v>
      </c>
      <c r="D52" s="26" t="s">
        <v>19</v>
      </c>
      <c r="E52" s="26" t="s">
        <v>23</v>
      </c>
      <c r="F52" s="26" t="s">
        <v>305</v>
      </c>
      <c r="G52" s="26" t="s">
        <v>58</v>
      </c>
      <c r="H52" s="40"/>
      <c r="I52" s="41"/>
      <c r="J52" s="33">
        <f>J53</f>
        <v>200</v>
      </c>
    </row>
    <row r="53" spans="1:10" ht="18.75">
      <c r="A53" s="376"/>
      <c r="B53" s="10"/>
      <c r="C53" s="43" t="s">
        <v>35</v>
      </c>
      <c r="D53" s="22" t="s">
        <v>19</v>
      </c>
      <c r="E53" s="22" t="s">
        <v>23</v>
      </c>
      <c r="F53" s="22" t="s">
        <v>305</v>
      </c>
      <c r="G53" s="22" t="s">
        <v>58</v>
      </c>
      <c r="H53" s="31" t="s">
        <v>31</v>
      </c>
      <c r="I53" s="20" t="s">
        <v>32</v>
      </c>
      <c r="J53" s="29">
        <v>200</v>
      </c>
    </row>
    <row r="54" spans="1:10" ht="37.5">
      <c r="A54" s="376"/>
      <c r="B54" s="10"/>
      <c r="C54" s="44" t="s">
        <v>59</v>
      </c>
      <c r="D54" s="26" t="s">
        <v>19</v>
      </c>
      <c r="E54" s="26" t="s">
        <v>23</v>
      </c>
      <c r="F54" s="26" t="s">
        <v>305</v>
      </c>
      <c r="G54" s="45" t="s">
        <v>234</v>
      </c>
      <c r="H54" s="46"/>
      <c r="I54" s="47"/>
      <c r="J54" s="27">
        <f>J55</f>
        <v>500</v>
      </c>
    </row>
    <row r="55" spans="1:10" ht="18.75">
      <c r="A55" s="376"/>
      <c r="B55" s="10"/>
      <c r="C55" s="43" t="s">
        <v>35</v>
      </c>
      <c r="D55" s="22" t="s">
        <v>19</v>
      </c>
      <c r="E55" s="22" t="s">
        <v>23</v>
      </c>
      <c r="F55" s="22" t="s">
        <v>305</v>
      </c>
      <c r="G55" s="22" t="s">
        <v>234</v>
      </c>
      <c r="H55" s="31" t="s">
        <v>31</v>
      </c>
      <c r="I55" s="22" t="s">
        <v>32</v>
      </c>
      <c r="J55" s="29">
        <v>500</v>
      </c>
    </row>
    <row r="56" spans="1:10" ht="37.5">
      <c r="A56" s="376"/>
      <c r="B56" s="10"/>
      <c r="C56" s="44" t="s">
        <v>261</v>
      </c>
      <c r="D56" s="26" t="s">
        <v>19</v>
      </c>
      <c r="E56" s="26" t="s">
        <v>23</v>
      </c>
      <c r="F56" s="26" t="s">
        <v>305</v>
      </c>
      <c r="G56" s="26" t="s">
        <v>262</v>
      </c>
      <c r="H56" s="49"/>
      <c r="I56" s="26"/>
      <c r="J56" s="27">
        <f>J57</f>
        <v>150</v>
      </c>
    </row>
    <row r="57" spans="1:10" ht="18.75">
      <c r="A57" s="376"/>
      <c r="B57" s="10"/>
      <c r="C57" s="28" t="s">
        <v>35</v>
      </c>
      <c r="D57" s="22" t="s">
        <v>19</v>
      </c>
      <c r="E57" s="22" t="s">
        <v>23</v>
      </c>
      <c r="F57" s="22" t="s">
        <v>305</v>
      </c>
      <c r="G57" s="22" t="s">
        <v>262</v>
      </c>
      <c r="H57" s="31" t="s">
        <v>31</v>
      </c>
      <c r="I57" s="22" t="s">
        <v>32</v>
      </c>
      <c r="J57" s="29">
        <v>150</v>
      </c>
    </row>
    <row r="58" spans="1:10" ht="37.5" hidden="1">
      <c r="A58" s="376"/>
      <c r="B58" s="10"/>
      <c r="C58" s="127" t="s">
        <v>271</v>
      </c>
      <c r="D58" s="26" t="s">
        <v>19</v>
      </c>
      <c r="E58" s="26" t="s">
        <v>23</v>
      </c>
      <c r="F58" s="26" t="s">
        <v>305</v>
      </c>
      <c r="G58" s="26" t="s">
        <v>270</v>
      </c>
      <c r="H58" s="46"/>
      <c r="I58" s="47"/>
      <c r="J58" s="50">
        <f>J59</f>
        <v>0</v>
      </c>
    </row>
    <row r="59" spans="1:10" ht="18.75" hidden="1">
      <c r="A59" s="376"/>
      <c r="B59" s="10"/>
      <c r="C59" s="28" t="s">
        <v>35</v>
      </c>
      <c r="D59" s="22" t="s">
        <v>19</v>
      </c>
      <c r="E59" s="22" t="s">
        <v>23</v>
      </c>
      <c r="F59" s="22" t="s">
        <v>305</v>
      </c>
      <c r="G59" s="22" t="s">
        <v>270</v>
      </c>
      <c r="H59" s="31" t="s">
        <v>31</v>
      </c>
      <c r="I59" s="22" t="s">
        <v>32</v>
      </c>
      <c r="J59" s="29">
        <v>0</v>
      </c>
    </row>
    <row r="60" spans="1:10" ht="18.75" hidden="1">
      <c r="A60" s="376"/>
      <c r="B60" s="10"/>
      <c r="C60" s="48" t="s">
        <v>62</v>
      </c>
      <c r="D60" s="26" t="s">
        <v>19</v>
      </c>
      <c r="E60" s="26" t="s">
        <v>23</v>
      </c>
      <c r="F60" s="26" t="s">
        <v>47</v>
      </c>
      <c r="G60" s="26" t="s">
        <v>63</v>
      </c>
      <c r="H60" s="46"/>
      <c r="I60" s="47"/>
      <c r="J60" s="50">
        <f>J61</f>
        <v>0</v>
      </c>
    </row>
    <row r="61" spans="1:10" ht="18.75" hidden="1">
      <c r="A61" s="376"/>
      <c r="B61" s="10"/>
      <c r="C61" s="28" t="s">
        <v>35</v>
      </c>
      <c r="D61" s="22" t="s">
        <v>19</v>
      </c>
      <c r="E61" s="22" t="s">
        <v>23</v>
      </c>
      <c r="F61" s="22" t="s">
        <v>47</v>
      </c>
      <c r="G61" s="22" t="s">
        <v>63</v>
      </c>
      <c r="H61" s="31" t="s">
        <v>31</v>
      </c>
      <c r="I61" s="22" t="s">
        <v>32</v>
      </c>
      <c r="J61" s="29"/>
    </row>
    <row r="62" spans="1:10" ht="37.5" hidden="1">
      <c r="A62" s="376"/>
      <c r="B62" s="10"/>
      <c r="C62" s="126" t="s">
        <v>203</v>
      </c>
      <c r="D62" s="16" t="s">
        <v>19</v>
      </c>
      <c r="E62" s="16" t="s">
        <v>23</v>
      </c>
      <c r="F62" s="16" t="s">
        <v>47</v>
      </c>
      <c r="G62" s="16" t="s">
        <v>205</v>
      </c>
      <c r="H62" s="73"/>
      <c r="I62" s="22"/>
      <c r="J62" s="129">
        <f>J63</f>
        <v>0</v>
      </c>
    </row>
    <row r="63" spans="1:10" ht="37.5" hidden="1">
      <c r="A63" s="376"/>
      <c r="B63" s="10"/>
      <c r="C63" s="127" t="s">
        <v>204</v>
      </c>
      <c r="D63" s="26" t="s">
        <v>19</v>
      </c>
      <c r="E63" s="26" t="s">
        <v>23</v>
      </c>
      <c r="F63" s="26" t="s">
        <v>47</v>
      </c>
      <c r="G63" s="26" t="s">
        <v>206</v>
      </c>
      <c r="H63" s="47"/>
      <c r="I63" s="47"/>
      <c r="J63" s="50">
        <f>J64</f>
        <v>0</v>
      </c>
    </row>
    <row r="64" spans="1:10" ht="72" hidden="1">
      <c r="A64" s="376"/>
      <c r="B64" s="10"/>
      <c r="C64" s="128" t="s">
        <v>208</v>
      </c>
      <c r="D64" s="22" t="s">
        <v>19</v>
      </c>
      <c r="E64" s="22" t="s">
        <v>23</v>
      </c>
      <c r="F64" s="22" t="s">
        <v>47</v>
      </c>
      <c r="G64" s="22" t="s">
        <v>206</v>
      </c>
      <c r="H64" s="22" t="s">
        <v>31</v>
      </c>
      <c r="I64" s="22" t="s">
        <v>207</v>
      </c>
      <c r="J64" s="29"/>
    </row>
    <row r="65" spans="1:10" ht="37.5" hidden="1">
      <c r="A65" s="376"/>
      <c r="B65" s="10"/>
      <c r="C65" s="135" t="s">
        <v>288</v>
      </c>
      <c r="D65" s="26" t="s">
        <v>19</v>
      </c>
      <c r="E65" s="26" t="s">
        <v>23</v>
      </c>
      <c r="F65" s="26" t="s">
        <v>47</v>
      </c>
      <c r="G65" s="26" t="s">
        <v>287</v>
      </c>
      <c r="H65" s="46"/>
      <c r="I65" s="47"/>
      <c r="J65" s="99">
        <f>J66</f>
        <v>0</v>
      </c>
    </row>
    <row r="66" spans="1:10" ht="18.75" hidden="1">
      <c r="A66" s="376"/>
      <c r="B66" s="10"/>
      <c r="C66" s="128" t="s">
        <v>35</v>
      </c>
      <c r="D66" s="22" t="s">
        <v>19</v>
      </c>
      <c r="E66" s="22" t="s">
        <v>23</v>
      </c>
      <c r="F66" s="22" t="s">
        <v>47</v>
      </c>
      <c r="G66" s="22" t="s">
        <v>287</v>
      </c>
      <c r="H66" s="31" t="s">
        <v>31</v>
      </c>
      <c r="I66" s="22" t="s">
        <v>32</v>
      </c>
      <c r="J66" s="23">
        <v>0</v>
      </c>
    </row>
    <row r="67" spans="1:10" ht="37.5">
      <c r="A67" s="376"/>
      <c r="B67" s="10"/>
      <c r="C67" s="127" t="s">
        <v>268</v>
      </c>
      <c r="D67" s="26" t="s">
        <v>19</v>
      </c>
      <c r="E67" s="45" t="s">
        <v>23</v>
      </c>
      <c r="F67" s="26" t="s">
        <v>305</v>
      </c>
      <c r="G67" s="26" t="s">
        <v>269</v>
      </c>
      <c r="H67" s="47"/>
      <c r="I67" s="47"/>
      <c r="J67" s="50">
        <f>J68</f>
        <v>850</v>
      </c>
    </row>
    <row r="68" spans="1:10" ht="18.75">
      <c r="A68" s="376"/>
      <c r="B68" s="10"/>
      <c r="C68" s="64" t="s">
        <v>35</v>
      </c>
      <c r="D68" s="22" t="s">
        <v>19</v>
      </c>
      <c r="E68" s="20" t="s">
        <v>23</v>
      </c>
      <c r="F68" s="20" t="s">
        <v>305</v>
      </c>
      <c r="G68" s="20" t="s">
        <v>269</v>
      </c>
      <c r="H68" s="20" t="s">
        <v>31</v>
      </c>
      <c r="I68" s="20" t="s">
        <v>32</v>
      </c>
      <c r="J68" s="21">
        <v>850</v>
      </c>
    </row>
    <row r="69" spans="1:10" ht="18.75" hidden="1">
      <c r="A69" s="376"/>
      <c r="B69" s="10"/>
      <c r="C69" s="13" t="s">
        <v>64</v>
      </c>
      <c r="D69" s="12" t="s">
        <v>19</v>
      </c>
      <c r="E69" s="12" t="s">
        <v>65</v>
      </c>
      <c r="F69" s="12"/>
      <c r="G69" s="12"/>
      <c r="H69" s="12"/>
      <c r="I69" s="12"/>
      <c r="J69" s="14">
        <f>J70</f>
        <v>0</v>
      </c>
    </row>
    <row r="70" spans="1:10" ht="18.75" hidden="1">
      <c r="A70" s="376"/>
      <c r="B70" s="10"/>
      <c r="C70" s="24" t="s">
        <v>66</v>
      </c>
      <c r="D70" s="16" t="s">
        <v>19</v>
      </c>
      <c r="E70" s="16" t="s">
        <v>65</v>
      </c>
      <c r="F70" s="16" t="s">
        <v>67</v>
      </c>
      <c r="G70" s="16"/>
      <c r="H70" s="16"/>
      <c r="I70" s="16"/>
      <c r="J70" s="51">
        <f>J71</f>
        <v>0</v>
      </c>
    </row>
    <row r="71" spans="1:10" ht="18.75" hidden="1">
      <c r="A71" s="376"/>
      <c r="B71" s="10"/>
      <c r="C71" s="24" t="s">
        <v>68</v>
      </c>
      <c r="D71" s="16" t="s">
        <v>19</v>
      </c>
      <c r="E71" s="16" t="s">
        <v>65</v>
      </c>
      <c r="F71" s="16" t="s">
        <v>67</v>
      </c>
      <c r="G71" s="16" t="s">
        <v>69</v>
      </c>
      <c r="H71" s="16"/>
      <c r="I71" s="16"/>
      <c r="J71" s="51">
        <f>J72</f>
        <v>0</v>
      </c>
    </row>
    <row r="72" spans="1:10" ht="37.5" hidden="1">
      <c r="A72" s="376"/>
      <c r="B72" s="10"/>
      <c r="C72" s="25" t="s">
        <v>70</v>
      </c>
      <c r="D72" s="26" t="s">
        <v>19</v>
      </c>
      <c r="E72" s="26" t="s">
        <v>65</v>
      </c>
      <c r="F72" s="26" t="s">
        <v>67</v>
      </c>
      <c r="G72" s="26" t="s">
        <v>71</v>
      </c>
      <c r="H72" s="26"/>
      <c r="I72" s="26"/>
      <c r="J72" s="52">
        <f>J73</f>
        <v>0</v>
      </c>
    </row>
    <row r="73" spans="1:10" ht="36" hidden="1">
      <c r="A73" s="376"/>
      <c r="B73" s="10"/>
      <c r="C73" s="53" t="s">
        <v>72</v>
      </c>
      <c r="D73" s="20" t="s">
        <v>19</v>
      </c>
      <c r="E73" s="20" t="s">
        <v>65</v>
      </c>
      <c r="F73" s="20" t="s">
        <v>67</v>
      </c>
      <c r="G73" s="20" t="s">
        <v>71</v>
      </c>
      <c r="H73" s="20" t="s">
        <v>31</v>
      </c>
      <c r="I73" s="20" t="s">
        <v>73</v>
      </c>
      <c r="J73" s="29">
        <v>0</v>
      </c>
    </row>
    <row r="74" spans="1:10" ht="18.75">
      <c r="A74" s="376"/>
      <c r="B74" s="10"/>
      <c r="C74" s="180" t="s">
        <v>173</v>
      </c>
      <c r="D74" s="183" t="s">
        <v>19</v>
      </c>
      <c r="E74" s="184" t="s">
        <v>23</v>
      </c>
      <c r="F74" s="185" t="s">
        <v>305</v>
      </c>
      <c r="G74" s="98" t="s">
        <v>176</v>
      </c>
      <c r="H74" s="87"/>
      <c r="I74" s="22"/>
      <c r="J74" s="214">
        <f>J75</f>
        <v>227.7</v>
      </c>
    </row>
    <row r="75" spans="1:10" ht="75">
      <c r="A75" s="376"/>
      <c r="B75" s="10"/>
      <c r="C75" s="181" t="s">
        <v>178</v>
      </c>
      <c r="D75" s="183" t="s">
        <v>19</v>
      </c>
      <c r="E75" s="186" t="s">
        <v>23</v>
      </c>
      <c r="F75" s="187" t="s">
        <v>305</v>
      </c>
      <c r="G75" s="188" t="s">
        <v>177</v>
      </c>
      <c r="H75" s="189"/>
      <c r="I75" s="22"/>
      <c r="J75" s="214">
        <f>J76</f>
        <v>227.7</v>
      </c>
    </row>
    <row r="76" spans="1:10" ht="18.75">
      <c r="A76" s="376"/>
      <c r="B76" s="10"/>
      <c r="C76" s="215" t="s">
        <v>304</v>
      </c>
      <c r="D76" s="85" t="s">
        <v>19</v>
      </c>
      <c r="E76" s="190" t="s">
        <v>23</v>
      </c>
      <c r="F76" s="190" t="s">
        <v>305</v>
      </c>
      <c r="G76" s="190" t="s">
        <v>177</v>
      </c>
      <c r="H76" s="185"/>
      <c r="I76" s="47"/>
      <c r="J76" s="216">
        <f>J77</f>
        <v>227.7</v>
      </c>
    </row>
    <row r="77" spans="1:10" ht="36">
      <c r="A77" s="376"/>
      <c r="B77" s="10"/>
      <c r="C77" s="136" t="s">
        <v>315</v>
      </c>
      <c r="D77" s="20" t="s">
        <v>19</v>
      </c>
      <c r="E77" s="191" t="s">
        <v>23</v>
      </c>
      <c r="F77" s="191" t="s">
        <v>305</v>
      </c>
      <c r="G77" s="191" t="s">
        <v>316</v>
      </c>
      <c r="H77" s="192" t="s">
        <v>334</v>
      </c>
      <c r="I77" s="20" t="s">
        <v>181</v>
      </c>
      <c r="J77" s="252">
        <v>227.7</v>
      </c>
    </row>
    <row r="78" spans="1:10" ht="18.75">
      <c r="A78" s="376"/>
      <c r="B78" s="10"/>
      <c r="C78" s="219" t="s">
        <v>64</v>
      </c>
      <c r="D78" s="183" t="s">
        <v>19</v>
      </c>
      <c r="E78" s="85" t="s">
        <v>65</v>
      </c>
      <c r="F78" s="85"/>
      <c r="G78" s="85"/>
      <c r="H78" s="85"/>
      <c r="I78" s="22"/>
      <c r="J78" s="253">
        <f>J79</f>
        <v>474</v>
      </c>
    </row>
    <row r="79" spans="1:10" ht="18.75">
      <c r="A79" s="376"/>
      <c r="B79" s="10"/>
      <c r="C79" s="158" t="s">
        <v>66</v>
      </c>
      <c r="D79" s="183" t="s">
        <v>19</v>
      </c>
      <c r="E79" s="159" t="s">
        <v>65</v>
      </c>
      <c r="F79" s="188" t="s">
        <v>67</v>
      </c>
      <c r="G79" s="159"/>
      <c r="H79" s="159"/>
      <c r="I79" s="22"/>
      <c r="J79" s="253">
        <f>J80</f>
        <v>474</v>
      </c>
    </row>
    <row r="80" spans="1:10" ht="18.75">
      <c r="A80" s="376"/>
      <c r="B80" s="10"/>
      <c r="C80" s="175" t="s">
        <v>68</v>
      </c>
      <c r="D80" s="183" t="s">
        <v>19</v>
      </c>
      <c r="E80" s="159" t="s">
        <v>65</v>
      </c>
      <c r="F80" s="220" t="s">
        <v>67</v>
      </c>
      <c r="G80" s="220" t="s">
        <v>69</v>
      </c>
      <c r="H80" s="183"/>
      <c r="I80" s="22"/>
      <c r="J80" s="253">
        <f>J81</f>
        <v>474</v>
      </c>
    </row>
    <row r="81" spans="1:10" ht="37.5">
      <c r="A81" s="376"/>
      <c r="B81" s="10"/>
      <c r="C81" s="175" t="s">
        <v>70</v>
      </c>
      <c r="D81" s="85" t="s">
        <v>19</v>
      </c>
      <c r="E81" s="221" t="s">
        <v>65</v>
      </c>
      <c r="F81" s="98" t="s">
        <v>67</v>
      </c>
      <c r="G81" s="98" t="s">
        <v>71</v>
      </c>
      <c r="H81" s="91"/>
      <c r="I81" s="47"/>
      <c r="J81" s="254">
        <f>J82</f>
        <v>474</v>
      </c>
    </row>
    <row r="82" spans="1:10" ht="36">
      <c r="A82" s="376"/>
      <c r="B82" s="10"/>
      <c r="C82" s="217" t="s">
        <v>72</v>
      </c>
      <c r="D82" s="20" t="s">
        <v>19</v>
      </c>
      <c r="E82" s="89" t="s">
        <v>65</v>
      </c>
      <c r="F82" s="89" t="s">
        <v>67</v>
      </c>
      <c r="G82" s="89" t="s">
        <v>71</v>
      </c>
      <c r="H82" s="88" t="s">
        <v>31</v>
      </c>
      <c r="I82" s="20" t="s">
        <v>337</v>
      </c>
      <c r="J82" s="194">
        <v>474</v>
      </c>
    </row>
    <row r="83" spans="1:10" ht="18.75">
      <c r="A83" s="376"/>
      <c r="B83" s="10"/>
      <c r="C83" s="13" t="s">
        <v>74</v>
      </c>
      <c r="D83" s="12" t="s">
        <v>19</v>
      </c>
      <c r="E83" s="12" t="s">
        <v>75</v>
      </c>
      <c r="F83" s="12"/>
      <c r="G83" s="12" t="s">
        <v>20</v>
      </c>
      <c r="H83" s="12" t="s">
        <v>20</v>
      </c>
      <c r="I83" s="12" t="s">
        <v>20</v>
      </c>
      <c r="J83" s="14">
        <f>J84+J93</f>
        <v>712.9</v>
      </c>
    </row>
    <row r="84" spans="1:10" ht="37.5">
      <c r="A84" s="376"/>
      <c r="B84" s="10"/>
      <c r="C84" s="24" t="s">
        <v>76</v>
      </c>
      <c r="D84" s="16" t="s">
        <v>19</v>
      </c>
      <c r="E84" s="16" t="s">
        <v>75</v>
      </c>
      <c r="F84" s="16" t="s">
        <v>77</v>
      </c>
      <c r="G84" s="16"/>
      <c r="H84" s="16"/>
      <c r="I84" s="16"/>
      <c r="J84" s="51">
        <f>J85+J89</f>
        <v>312.9</v>
      </c>
    </row>
    <row r="85" spans="1:10" ht="37.5">
      <c r="A85" s="376"/>
      <c r="B85" s="10"/>
      <c r="C85" s="97" t="s">
        <v>78</v>
      </c>
      <c r="D85" s="16" t="s">
        <v>19</v>
      </c>
      <c r="E85" s="16" t="s">
        <v>75</v>
      </c>
      <c r="F85" s="16" t="s">
        <v>77</v>
      </c>
      <c r="G85" s="16" t="s">
        <v>79</v>
      </c>
      <c r="H85" s="16" t="s">
        <v>20</v>
      </c>
      <c r="I85" s="16" t="s">
        <v>20</v>
      </c>
      <c r="J85" s="51">
        <f>J86</f>
        <v>200</v>
      </c>
    </row>
    <row r="86" spans="1:10" ht="37.5">
      <c r="A86" s="376"/>
      <c r="B86" s="10"/>
      <c r="C86" s="17" t="s">
        <v>80</v>
      </c>
      <c r="D86" s="18" t="s">
        <v>19</v>
      </c>
      <c r="E86" s="18" t="s">
        <v>75</v>
      </c>
      <c r="F86" s="18" t="s">
        <v>77</v>
      </c>
      <c r="G86" s="18" t="s">
        <v>81</v>
      </c>
      <c r="H86" s="18"/>
      <c r="I86" s="18"/>
      <c r="J86" s="19">
        <f>J87+J88</f>
        <v>200</v>
      </c>
    </row>
    <row r="87" spans="1:10" ht="23.25" customHeight="1">
      <c r="A87" s="376"/>
      <c r="B87" s="10"/>
      <c r="C87" s="66" t="s">
        <v>35</v>
      </c>
      <c r="D87" s="20" t="s">
        <v>19</v>
      </c>
      <c r="E87" s="20" t="s">
        <v>75</v>
      </c>
      <c r="F87" s="20" t="s">
        <v>77</v>
      </c>
      <c r="G87" s="20" t="s">
        <v>81</v>
      </c>
      <c r="H87" s="20" t="s">
        <v>31</v>
      </c>
      <c r="I87" s="20" t="s">
        <v>32</v>
      </c>
      <c r="J87" s="21">
        <v>200</v>
      </c>
    </row>
    <row r="88" spans="1:10" ht="36.75" customHeight="1" hidden="1">
      <c r="A88" s="376"/>
      <c r="B88" s="10"/>
      <c r="C88" s="202" t="s">
        <v>321</v>
      </c>
      <c r="D88" s="22" t="s">
        <v>19</v>
      </c>
      <c r="E88" s="22" t="s">
        <v>75</v>
      </c>
      <c r="F88" s="22" t="s">
        <v>77</v>
      </c>
      <c r="G88" s="22" t="s">
        <v>81</v>
      </c>
      <c r="H88" s="22" t="s">
        <v>31</v>
      </c>
      <c r="I88" s="22" t="s">
        <v>320</v>
      </c>
      <c r="J88" s="29">
        <v>0</v>
      </c>
    </row>
    <row r="89" spans="1:10" ht="23.25" customHeight="1">
      <c r="A89" s="376"/>
      <c r="B89" s="10"/>
      <c r="C89" s="180" t="s">
        <v>173</v>
      </c>
      <c r="D89" s="183" t="s">
        <v>19</v>
      </c>
      <c r="E89" s="184" t="s">
        <v>75</v>
      </c>
      <c r="F89" s="185" t="s">
        <v>77</v>
      </c>
      <c r="G89" s="98" t="s">
        <v>176</v>
      </c>
      <c r="H89" s="87"/>
      <c r="I89" s="22"/>
      <c r="J89" s="193">
        <f>J90</f>
        <v>112.9</v>
      </c>
    </row>
    <row r="90" spans="1:10" ht="79.5" customHeight="1">
      <c r="A90" s="376"/>
      <c r="B90" s="10"/>
      <c r="C90" s="181" t="s">
        <v>178</v>
      </c>
      <c r="D90" s="183" t="s">
        <v>19</v>
      </c>
      <c r="E90" s="186" t="s">
        <v>75</v>
      </c>
      <c r="F90" s="187" t="s">
        <v>77</v>
      </c>
      <c r="G90" s="188" t="s">
        <v>177</v>
      </c>
      <c r="H90" s="189"/>
      <c r="I90" s="22"/>
      <c r="J90" s="193">
        <f>J91</f>
        <v>112.9</v>
      </c>
    </row>
    <row r="91" spans="1:10" ht="23.25" customHeight="1">
      <c r="A91" s="376"/>
      <c r="B91" s="10"/>
      <c r="C91" s="196" t="s">
        <v>304</v>
      </c>
      <c r="D91" s="85" t="s">
        <v>19</v>
      </c>
      <c r="E91" s="185" t="s">
        <v>75</v>
      </c>
      <c r="F91" s="185" t="s">
        <v>77</v>
      </c>
      <c r="G91" s="185" t="s">
        <v>177</v>
      </c>
      <c r="H91" s="185"/>
      <c r="I91" s="47"/>
      <c r="J91" s="197">
        <f>J92</f>
        <v>112.9</v>
      </c>
    </row>
    <row r="92" spans="1:10" ht="54.75" customHeight="1">
      <c r="A92" s="376"/>
      <c r="B92" s="10"/>
      <c r="C92" s="204" t="s">
        <v>182</v>
      </c>
      <c r="D92" s="55" t="s">
        <v>19</v>
      </c>
      <c r="E92" s="191" t="s">
        <v>75</v>
      </c>
      <c r="F92" s="191" t="s">
        <v>77</v>
      </c>
      <c r="G92" s="191" t="s">
        <v>256</v>
      </c>
      <c r="H92" s="191" t="s">
        <v>334</v>
      </c>
      <c r="I92" s="55" t="s">
        <v>183</v>
      </c>
      <c r="J92" s="205">
        <v>112.9</v>
      </c>
    </row>
    <row r="93" spans="1:10" ht="18.75">
      <c r="A93" s="376"/>
      <c r="B93" s="10"/>
      <c r="C93" s="24" t="s">
        <v>82</v>
      </c>
      <c r="D93" s="16" t="s">
        <v>19</v>
      </c>
      <c r="E93" s="16" t="s">
        <v>75</v>
      </c>
      <c r="F93" s="16" t="s">
        <v>83</v>
      </c>
      <c r="G93" s="16"/>
      <c r="H93" s="16"/>
      <c r="I93" s="16"/>
      <c r="J93" s="51">
        <f>J94</f>
        <v>400</v>
      </c>
    </row>
    <row r="94" spans="1:10" ht="16.5" customHeight="1">
      <c r="A94" s="376"/>
      <c r="B94" s="10"/>
      <c r="C94" s="143" t="s">
        <v>84</v>
      </c>
      <c r="D94" s="16" t="s">
        <v>19</v>
      </c>
      <c r="E94" s="16" t="s">
        <v>75</v>
      </c>
      <c r="F94" s="16" t="s">
        <v>83</v>
      </c>
      <c r="G94" s="16" t="s">
        <v>85</v>
      </c>
      <c r="H94" s="16" t="s">
        <v>20</v>
      </c>
      <c r="I94" s="16" t="s">
        <v>20</v>
      </c>
      <c r="J94" s="51">
        <f>J95</f>
        <v>400</v>
      </c>
    </row>
    <row r="95" spans="1:10" ht="37.5">
      <c r="A95" s="376"/>
      <c r="B95" s="10"/>
      <c r="C95" s="17" t="s">
        <v>86</v>
      </c>
      <c r="D95" s="56" t="s">
        <v>19</v>
      </c>
      <c r="E95" s="56" t="s">
        <v>75</v>
      </c>
      <c r="F95" s="18" t="s">
        <v>83</v>
      </c>
      <c r="G95" s="18" t="s">
        <v>87</v>
      </c>
      <c r="H95" s="56"/>
      <c r="I95" s="56"/>
      <c r="J95" s="19">
        <f>J96</f>
        <v>400</v>
      </c>
    </row>
    <row r="96" spans="1:10" ht="18.75">
      <c r="A96" s="376"/>
      <c r="B96" s="10"/>
      <c r="C96" s="66" t="s">
        <v>35</v>
      </c>
      <c r="D96" s="22" t="s">
        <v>19</v>
      </c>
      <c r="E96" s="22" t="s">
        <v>75</v>
      </c>
      <c r="F96" s="22" t="s">
        <v>83</v>
      </c>
      <c r="G96" s="22" t="s">
        <v>87</v>
      </c>
      <c r="H96" s="22" t="s">
        <v>31</v>
      </c>
      <c r="I96" s="22" t="s">
        <v>32</v>
      </c>
      <c r="J96" s="29">
        <v>400</v>
      </c>
    </row>
    <row r="97" spans="1:10" ht="18.75">
      <c r="A97" s="376"/>
      <c r="B97" s="10"/>
      <c r="C97" s="13" t="s">
        <v>88</v>
      </c>
      <c r="D97" s="12" t="s">
        <v>19</v>
      </c>
      <c r="E97" s="12" t="s">
        <v>89</v>
      </c>
      <c r="F97" s="12" t="s">
        <v>89</v>
      </c>
      <c r="G97" s="12"/>
      <c r="H97" s="12"/>
      <c r="I97" s="12"/>
      <c r="J97" s="14">
        <f>J102+J106+J98</f>
        <v>860</v>
      </c>
    </row>
    <row r="98" spans="1:10" ht="18.75" hidden="1">
      <c r="A98" s="376"/>
      <c r="B98" s="10"/>
      <c r="C98" s="231" t="s">
        <v>322</v>
      </c>
      <c r="D98" s="16" t="s">
        <v>19</v>
      </c>
      <c r="E98" s="45" t="s">
        <v>89</v>
      </c>
      <c r="F98" s="26" t="s">
        <v>325</v>
      </c>
      <c r="G98" s="45"/>
      <c r="H98" s="45"/>
      <c r="I98" s="12"/>
      <c r="J98" s="14">
        <f>J99</f>
        <v>0</v>
      </c>
    </row>
    <row r="99" spans="1:10" ht="18.75" hidden="1">
      <c r="A99" s="376"/>
      <c r="B99" s="10"/>
      <c r="C99" s="231" t="s">
        <v>323</v>
      </c>
      <c r="D99" s="36" t="s">
        <v>19</v>
      </c>
      <c r="E99" s="95" t="s">
        <v>89</v>
      </c>
      <c r="F99" s="16" t="s">
        <v>325</v>
      </c>
      <c r="G99" s="16" t="s">
        <v>326</v>
      </c>
      <c r="H99" s="45"/>
      <c r="I99" s="12"/>
      <c r="J99" s="14">
        <f>J100</f>
        <v>0</v>
      </c>
    </row>
    <row r="100" spans="1:10" ht="36.75" hidden="1">
      <c r="A100" s="376"/>
      <c r="B100" s="10"/>
      <c r="C100" s="232" t="s">
        <v>324</v>
      </c>
      <c r="D100" s="26" t="s">
        <v>19</v>
      </c>
      <c r="E100" s="45" t="s">
        <v>89</v>
      </c>
      <c r="F100" s="26" t="s">
        <v>325</v>
      </c>
      <c r="G100" s="26" t="s">
        <v>327</v>
      </c>
      <c r="H100" s="45"/>
      <c r="I100" s="41"/>
      <c r="J100" s="33">
        <f>J101</f>
        <v>0</v>
      </c>
    </row>
    <row r="101" spans="1:10" ht="36" hidden="1">
      <c r="A101" s="376"/>
      <c r="B101" s="10"/>
      <c r="C101" s="233" t="s">
        <v>330</v>
      </c>
      <c r="D101" s="22" t="s">
        <v>19</v>
      </c>
      <c r="E101" s="20" t="s">
        <v>89</v>
      </c>
      <c r="F101" s="20" t="s">
        <v>325</v>
      </c>
      <c r="G101" s="20" t="s">
        <v>327</v>
      </c>
      <c r="H101" s="20" t="s">
        <v>328</v>
      </c>
      <c r="I101" s="192" t="s">
        <v>329</v>
      </c>
      <c r="J101" s="194">
        <v>0</v>
      </c>
    </row>
    <row r="102" spans="1:10" ht="18.75">
      <c r="A102" s="376"/>
      <c r="B102" s="10"/>
      <c r="C102" s="24" t="s">
        <v>90</v>
      </c>
      <c r="D102" s="16" t="s">
        <v>19</v>
      </c>
      <c r="E102" s="16" t="s">
        <v>89</v>
      </c>
      <c r="F102" s="16" t="s">
        <v>91</v>
      </c>
      <c r="G102" s="16"/>
      <c r="H102" s="16"/>
      <c r="I102" s="16"/>
      <c r="J102" s="51">
        <f>J103</f>
        <v>10</v>
      </c>
    </row>
    <row r="103" spans="1:10" ht="18.75">
      <c r="A103" s="376"/>
      <c r="B103" s="10"/>
      <c r="C103" s="57" t="s">
        <v>92</v>
      </c>
      <c r="D103" s="36" t="s">
        <v>19</v>
      </c>
      <c r="E103" s="36" t="s">
        <v>89</v>
      </c>
      <c r="F103" s="36" t="s">
        <v>91</v>
      </c>
      <c r="G103" s="36" t="s">
        <v>93</v>
      </c>
      <c r="H103" s="36"/>
      <c r="I103" s="36"/>
      <c r="J103" s="58">
        <f>J104</f>
        <v>10</v>
      </c>
    </row>
    <row r="104" spans="1:10" ht="37.5">
      <c r="A104" s="376"/>
      <c r="B104" s="10"/>
      <c r="C104" s="48" t="s">
        <v>94</v>
      </c>
      <c r="D104" s="26" t="s">
        <v>19</v>
      </c>
      <c r="E104" s="26" t="s">
        <v>89</v>
      </c>
      <c r="F104" s="26" t="s">
        <v>91</v>
      </c>
      <c r="G104" s="26" t="s">
        <v>95</v>
      </c>
      <c r="H104" s="26"/>
      <c r="I104" s="26"/>
      <c r="J104" s="27">
        <f>J105</f>
        <v>10</v>
      </c>
    </row>
    <row r="105" spans="1:10" ht="18.75">
      <c r="A105" s="376"/>
      <c r="B105" s="10"/>
      <c r="C105" s="28" t="s">
        <v>35</v>
      </c>
      <c r="D105" s="22" t="s">
        <v>19</v>
      </c>
      <c r="E105" s="22" t="s">
        <v>89</v>
      </c>
      <c r="F105" s="22" t="s">
        <v>91</v>
      </c>
      <c r="G105" s="22" t="s">
        <v>95</v>
      </c>
      <c r="H105" s="20" t="s">
        <v>31</v>
      </c>
      <c r="I105" s="20" t="s">
        <v>32</v>
      </c>
      <c r="J105" s="29">
        <v>10</v>
      </c>
    </row>
    <row r="106" spans="1:10" ht="18.75">
      <c r="A106" s="376"/>
      <c r="B106" s="10"/>
      <c r="C106" s="24" t="s">
        <v>96</v>
      </c>
      <c r="D106" s="16" t="s">
        <v>19</v>
      </c>
      <c r="E106" s="16" t="s">
        <v>89</v>
      </c>
      <c r="F106" s="16" t="s">
        <v>97</v>
      </c>
      <c r="G106" s="16"/>
      <c r="H106" s="16"/>
      <c r="I106" s="16"/>
      <c r="J106" s="51">
        <f>J107+J113+J117</f>
        <v>850</v>
      </c>
    </row>
    <row r="107" spans="1:10" ht="36.75" customHeight="1">
      <c r="A107" s="376"/>
      <c r="B107" s="10"/>
      <c r="C107" s="97" t="s">
        <v>229</v>
      </c>
      <c r="D107" s="36" t="s">
        <v>19</v>
      </c>
      <c r="E107" s="95" t="s">
        <v>89</v>
      </c>
      <c r="F107" s="16" t="s">
        <v>97</v>
      </c>
      <c r="G107" s="16" t="s">
        <v>231</v>
      </c>
      <c r="H107" s="73"/>
      <c r="I107" s="36"/>
      <c r="J107" s="141">
        <f>J110+J108</f>
        <v>150</v>
      </c>
    </row>
    <row r="108" spans="1:10" ht="36.75" customHeight="1" hidden="1">
      <c r="A108" s="376"/>
      <c r="B108" s="10"/>
      <c r="C108" s="70" t="s">
        <v>259</v>
      </c>
      <c r="D108" s="26" t="s">
        <v>19</v>
      </c>
      <c r="E108" s="45" t="s">
        <v>89</v>
      </c>
      <c r="F108" s="26" t="s">
        <v>97</v>
      </c>
      <c r="G108" s="26" t="s">
        <v>260</v>
      </c>
      <c r="H108" s="47"/>
      <c r="I108" s="26"/>
      <c r="J108" s="52">
        <f>J109</f>
        <v>0</v>
      </c>
    </row>
    <row r="109" spans="1:10" ht="23.25" customHeight="1" hidden="1">
      <c r="A109" s="376"/>
      <c r="B109" s="10"/>
      <c r="C109" s="66" t="s">
        <v>60</v>
      </c>
      <c r="D109" s="72" t="s">
        <v>19</v>
      </c>
      <c r="E109" s="22" t="s">
        <v>89</v>
      </c>
      <c r="F109" s="22" t="s">
        <v>97</v>
      </c>
      <c r="G109" s="22" t="s">
        <v>260</v>
      </c>
      <c r="H109" s="22" t="s">
        <v>31</v>
      </c>
      <c r="I109" s="72" t="s">
        <v>61</v>
      </c>
      <c r="J109" s="123">
        <v>0</v>
      </c>
    </row>
    <row r="110" spans="1:10" ht="36.75" customHeight="1">
      <c r="A110" s="376"/>
      <c r="B110" s="10"/>
      <c r="C110" s="142" t="s">
        <v>230</v>
      </c>
      <c r="D110" s="26" t="s">
        <v>19</v>
      </c>
      <c r="E110" s="45" t="s">
        <v>89</v>
      </c>
      <c r="F110" s="26" t="s">
        <v>97</v>
      </c>
      <c r="G110" s="26" t="s">
        <v>232</v>
      </c>
      <c r="H110" s="47"/>
      <c r="I110" s="26"/>
      <c r="J110" s="27">
        <f>J111+J112</f>
        <v>150</v>
      </c>
    </row>
    <row r="111" spans="1:10" ht="23.25" customHeight="1">
      <c r="A111" s="376"/>
      <c r="B111" s="10"/>
      <c r="C111" s="67" t="s">
        <v>35</v>
      </c>
      <c r="D111" s="55" t="s">
        <v>19</v>
      </c>
      <c r="E111" s="55" t="s">
        <v>89</v>
      </c>
      <c r="F111" s="55" t="s">
        <v>97</v>
      </c>
      <c r="G111" s="55" t="s">
        <v>232</v>
      </c>
      <c r="H111" s="55" t="s">
        <v>31</v>
      </c>
      <c r="I111" s="55" t="s">
        <v>32</v>
      </c>
      <c r="J111" s="68">
        <v>150</v>
      </c>
    </row>
    <row r="112" spans="1:10" ht="23.25" customHeight="1" hidden="1">
      <c r="A112" s="376"/>
      <c r="B112" s="10"/>
      <c r="C112" s="66" t="s">
        <v>60</v>
      </c>
      <c r="D112" s="20" t="s">
        <v>19</v>
      </c>
      <c r="E112" s="20" t="s">
        <v>89</v>
      </c>
      <c r="F112" s="20" t="s">
        <v>97</v>
      </c>
      <c r="G112" s="20" t="s">
        <v>232</v>
      </c>
      <c r="H112" s="20" t="s">
        <v>31</v>
      </c>
      <c r="I112" s="20" t="s">
        <v>61</v>
      </c>
      <c r="J112" s="21">
        <v>0</v>
      </c>
    </row>
    <row r="113" spans="1:10" ht="23.25" customHeight="1">
      <c r="A113" s="376"/>
      <c r="B113" s="10"/>
      <c r="C113" s="57" t="s">
        <v>98</v>
      </c>
      <c r="D113" s="36" t="s">
        <v>19</v>
      </c>
      <c r="E113" s="36" t="s">
        <v>89</v>
      </c>
      <c r="F113" s="36" t="s">
        <v>97</v>
      </c>
      <c r="G113" s="36" t="s">
        <v>99</v>
      </c>
      <c r="H113" s="36"/>
      <c r="I113" s="36"/>
      <c r="J113" s="58">
        <f>J114</f>
        <v>600</v>
      </c>
    </row>
    <row r="114" spans="1:10" ht="18.75">
      <c r="A114" s="376"/>
      <c r="B114" s="10"/>
      <c r="C114" s="48" t="s">
        <v>100</v>
      </c>
      <c r="D114" s="26" t="s">
        <v>19</v>
      </c>
      <c r="E114" s="26" t="s">
        <v>89</v>
      </c>
      <c r="F114" s="26" t="s">
        <v>97</v>
      </c>
      <c r="G114" s="26" t="s">
        <v>101</v>
      </c>
      <c r="H114" s="26"/>
      <c r="I114" s="26"/>
      <c r="J114" s="27">
        <f>J115+J116</f>
        <v>600</v>
      </c>
    </row>
    <row r="115" spans="1:10" ht="18.75">
      <c r="A115" s="376"/>
      <c r="B115" s="10"/>
      <c r="C115" s="67" t="s">
        <v>35</v>
      </c>
      <c r="D115" s="55" t="s">
        <v>19</v>
      </c>
      <c r="E115" s="55" t="s">
        <v>89</v>
      </c>
      <c r="F115" s="55" t="s">
        <v>97</v>
      </c>
      <c r="G115" s="55" t="s">
        <v>101</v>
      </c>
      <c r="H115" s="55" t="s">
        <v>31</v>
      </c>
      <c r="I115" s="55" t="s">
        <v>32</v>
      </c>
      <c r="J115" s="68">
        <v>600</v>
      </c>
    </row>
    <row r="116" spans="1:10" ht="18.75" hidden="1">
      <c r="A116" s="376"/>
      <c r="B116" s="10"/>
      <c r="C116" s="66" t="s">
        <v>60</v>
      </c>
      <c r="D116" s="20" t="s">
        <v>19</v>
      </c>
      <c r="E116" s="20" t="s">
        <v>89</v>
      </c>
      <c r="F116" s="20" t="s">
        <v>97</v>
      </c>
      <c r="G116" s="20" t="s">
        <v>101</v>
      </c>
      <c r="H116" s="20" t="s">
        <v>31</v>
      </c>
      <c r="I116" s="20" t="s">
        <v>61</v>
      </c>
      <c r="J116" s="21">
        <v>0</v>
      </c>
    </row>
    <row r="117" spans="1:10" ht="18.75">
      <c r="A117" s="376"/>
      <c r="B117" s="10"/>
      <c r="C117" s="124" t="s">
        <v>117</v>
      </c>
      <c r="D117" s="36" t="s">
        <v>19</v>
      </c>
      <c r="E117" s="149" t="s">
        <v>89</v>
      </c>
      <c r="F117" s="150" t="s">
        <v>97</v>
      </c>
      <c r="G117" s="150" t="s">
        <v>118</v>
      </c>
      <c r="H117" s="22"/>
      <c r="I117" s="22"/>
      <c r="J117" s="214">
        <f>J118</f>
        <v>100</v>
      </c>
    </row>
    <row r="118" spans="1:10" ht="75">
      <c r="A118" s="376"/>
      <c r="B118" s="10"/>
      <c r="C118" s="48" t="s">
        <v>317</v>
      </c>
      <c r="D118" s="26" t="s">
        <v>19</v>
      </c>
      <c r="E118" s="45" t="s">
        <v>89</v>
      </c>
      <c r="F118" s="26" t="s">
        <v>97</v>
      </c>
      <c r="G118" s="26" t="s">
        <v>348</v>
      </c>
      <c r="H118" s="47"/>
      <c r="I118" s="47"/>
      <c r="J118" s="222">
        <f>J119</f>
        <v>100</v>
      </c>
    </row>
    <row r="119" spans="1:10" ht="36">
      <c r="A119" s="376"/>
      <c r="B119" s="10"/>
      <c r="C119" s="217" t="s">
        <v>339</v>
      </c>
      <c r="D119" s="55" t="s">
        <v>19</v>
      </c>
      <c r="E119" s="72" t="s">
        <v>89</v>
      </c>
      <c r="F119" s="72" t="s">
        <v>97</v>
      </c>
      <c r="G119" s="20" t="s">
        <v>348</v>
      </c>
      <c r="H119" s="20" t="s">
        <v>338</v>
      </c>
      <c r="I119" s="20" t="s">
        <v>32</v>
      </c>
      <c r="J119" s="21">
        <v>100</v>
      </c>
    </row>
    <row r="120" spans="1:10" s="59" customFormat="1" ht="18.75">
      <c r="A120" s="376"/>
      <c r="B120" s="10"/>
      <c r="C120" s="13" t="s">
        <v>102</v>
      </c>
      <c r="D120" s="12" t="s">
        <v>19</v>
      </c>
      <c r="E120" s="12" t="s">
        <v>103</v>
      </c>
      <c r="F120" s="12"/>
      <c r="G120" s="12" t="s">
        <v>20</v>
      </c>
      <c r="H120" s="12" t="s">
        <v>20</v>
      </c>
      <c r="I120" s="12" t="s">
        <v>20</v>
      </c>
      <c r="J120" s="14">
        <f>J121+J137+J181+J215</f>
        <v>26935.7</v>
      </c>
    </row>
    <row r="121" spans="1:10" s="59" customFormat="1" ht="18.75">
      <c r="A121" s="376"/>
      <c r="B121" s="10"/>
      <c r="C121" s="13" t="s">
        <v>319</v>
      </c>
      <c r="D121" s="12" t="s">
        <v>19</v>
      </c>
      <c r="E121" s="38" t="s">
        <v>103</v>
      </c>
      <c r="F121" s="38" t="s">
        <v>104</v>
      </c>
      <c r="G121" s="38"/>
      <c r="H121" s="12"/>
      <c r="I121" s="12"/>
      <c r="J121" s="14">
        <f>J122+J128</f>
        <v>2300</v>
      </c>
    </row>
    <row r="122" spans="1:10" s="59" customFormat="1" ht="39" customHeight="1">
      <c r="A122" s="376"/>
      <c r="B122" s="10"/>
      <c r="C122" s="137" t="s">
        <v>216</v>
      </c>
      <c r="D122" s="16" t="s">
        <v>19</v>
      </c>
      <c r="E122" s="45" t="s">
        <v>103</v>
      </c>
      <c r="F122" s="26" t="s">
        <v>104</v>
      </c>
      <c r="G122" s="45" t="s">
        <v>219</v>
      </c>
      <c r="H122" s="12"/>
      <c r="I122" s="12"/>
      <c r="J122" s="14">
        <f>J123</f>
        <v>1700</v>
      </c>
    </row>
    <row r="123" spans="1:10" s="59" customFormat="1" ht="56.25">
      <c r="A123" s="376"/>
      <c r="B123" s="10"/>
      <c r="C123" s="138" t="s">
        <v>217</v>
      </c>
      <c r="D123" s="16" t="s">
        <v>19</v>
      </c>
      <c r="E123" s="95" t="s">
        <v>103</v>
      </c>
      <c r="F123" s="16" t="s">
        <v>104</v>
      </c>
      <c r="G123" s="95" t="s">
        <v>220</v>
      </c>
      <c r="H123" s="16"/>
      <c r="I123" s="61"/>
      <c r="J123" s="14">
        <f>J124+J126</f>
        <v>1700</v>
      </c>
    </row>
    <row r="124" spans="1:10" s="59" customFormat="1" ht="39.75" customHeight="1" hidden="1">
      <c r="A124" s="376"/>
      <c r="B124" s="10"/>
      <c r="C124" s="139" t="s">
        <v>218</v>
      </c>
      <c r="D124" s="26" t="s">
        <v>19</v>
      </c>
      <c r="E124" s="112" t="s">
        <v>103</v>
      </c>
      <c r="F124" s="18" t="s">
        <v>104</v>
      </c>
      <c r="G124" s="112" t="s">
        <v>221</v>
      </c>
      <c r="H124" s="26"/>
      <c r="I124" s="63"/>
      <c r="J124" s="33">
        <f>J125</f>
        <v>0</v>
      </c>
    </row>
    <row r="125" spans="1:10" s="59" customFormat="1" ht="26.25" customHeight="1" hidden="1">
      <c r="A125" s="376"/>
      <c r="B125" s="10"/>
      <c r="C125" s="66" t="s">
        <v>109</v>
      </c>
      <c r="D125" s="20" t="s">
        <v>19</v>
      </c>
      <c r="E125" s="20" t="s">
        <v>103</v>
      </c>
      <c r="F125" s="20" t="s">
        <v>104</v>
      </c>
      <c r="G125" s="20" t="s">
        <v>221</v>
      </c>
      <c r="H125" s="20" t="s">
        <v>110</v>
      </c>
      <c r="I125" s="20" t="s">
        <v>32</v>
      </c>
      <c r="J125" s="140">
        <v>0</v>
      </c>
    </row>
    <row r="126" spans="1:10" s="59" customFormat="1" ht="36.75" customHeight="1">
      <c r="A126" s="376"/>
      <c r="B126" s="10"/>
      <c r="C126" s="48" t="s">
        <v>222</v>
      </c>
      <c r="D126" s="26" t="s">
        <v>19</v>
      </c>
      <c r="E126" s="45" t="s">
        <v>103</v>
      </c>
      <c r="F126" s="26" t="s">
        <v>104</v>
      </c>
      <c r="G126" s="26" t="s">
        <v>223</v>
      </c>
      <c r="H126" s="47"/>
      <c r="I126" s="63"/>
      <c r="J126" s="33">
        <f>J127</f>
        <v>1700</v>
      </c>
    </row>
    <row r="127" spans="1:10" s="59" customFormat="1" ht="24" customHeight="1">
      <c r="A127" s="376"/>
      <c r="B127" s="10"/>
      <c r="C127" s="69" t="s">
        <v>35</v>
      </c>
      <c r="D127" s="20" t="s">
        <v>19</v>
      </c>
      <c r="E127" s="22" t="s">
        <v>103</v>
      </c>
      <c r="F127" s="22" t="s">
        <v>104</v>
      </c>
      <c r="G127" s="22" t="s">
        <v>223</v>
      </c>
      <c r="H127" s="22" t="s">
        <v>31</v>
      </c>
      <c r="I127" s="20" t="s">
        <v>32</v>
      </c>
      <c r="J127" s="140">
        <v>1700</v>
      </c>
    </row>
    <row r="128" spans="1:10" s="59" customFormat="1" ht="18.75">
      <c r="A128" s="376"/>
      <c r="B128" s="10"/>
      <c r="C128" s="60" t="s">
        <v>107</v>
      </c>
      <c r="D128" s="16" t="s">
        <v>19</v>
      </c>
      <c r="E128" s="16" t="s">
        <v>103</v>
      </c>
      <c r="F128" s="16" t="s">
        <v>104</v>
      </c>
      <c r="G128" s="16" t="s">
        <v>108</v>
      </c>
      <c r="H128" s="16"/>
      <c r="I128" s="61"/>
      <c r="J128" s="14">
        <f>J129+J134</f>
        <v>600</v>
      </c>
    </row>
    <row r="129" spans="1:10" s="59" customFormat="1" ht="35.25" customHeight="1">
      <c r="A129" s="376"/>
      <c r="B129" s="10"/>
      <c r="C129" s="201" t="s">
        <v>113</v>
      </c>
      <c r="D129" s="36" t="s">
        <v>19</v>
      </c>
      <c r="E129" s="36" t="s">
        <v>103</v>
      </c>
      <c r="F129" s="36" t="s">
        <v>104</v>
      </c>
      <c r="G129" s="163" t="s">
        <v>263</v>
      </c>
      <c r="H129" s="163"/>
      <c r="I129" s="164"/>
      <c r="J129" s="39">
        <f>J132+J131+J130+J133</f>
        <v>600</v>
      </c>
    </row>
    <row r="130" spans="1:10" s="59" customFormat="1" ht="35.25" customHeight="1" hidden="1">
      <c r="A130" s="376"/>
      <c r="B130" s="10"/>
      <c r="C130" s="200" t="s">
        <v>109</v>
      </c>
      <c r="D130" s="47" t="s">
        <v>19</v>
      </c>
      <c r="E130" s="47" t="s">
        <v>103</v>
      </c>
      <c r="F130" s="47" t="s">
        <v>104</v>
      </c>
      <c r="G130" s="47" t="s">
        <v>263</v>
      </c>
      <c r="H130" s="47" t="s">
        <v>110</v>
      </c>
      <c r="I130" s="47" t="s">
        <v>32</v>
      </c>
      <c r="J130" s="255">
        <v>0</v>
      </c>
    </row>
    <row r="131" spans="1:10" s="59" customFormat="1" ht="36.75" customHeight="1">
      <c r="A131" s="376"/>
      <c r="B131" s="10"/>
      <c r="C131" s="217" t="s">
        <v>339</v>
      </c>
      <c r="D131" s="55" t="s">
        <v>19</v>
      </c>
      <c r="E131" s="55" t="s">
        <v>103</v>
      </c>
      <c r="F131" s="55" t="s">
        <v>104</v>
      </c>
      <c r="G131" s="55" t="s">
        <v>263</v>
      </c>
      <c r="H131" s="156" t="s">
        <v>338</v>
      </c>
      <c r="I131" s="55" t="s">
        <v>32</v>
      </c>
      <c r="J131" s="256">
        <v>600</v>
      </c>
    </row>
    <row r="132" spans="1:10" s="59" customFormat="1" ht="18.75" hidden="1">
      <c r="A132" s="376"/>
      <c r="B132" s="10"/>
      <c r="C132" s="67" t="s">
        <v>35</v>
      </c>
      <c r="D132" s="55" t="s">
        <v>19</v>
      </c>
      <c r="E132" s="55" t="s">
        <v>103</v>
      </c>
      <c r="F132" s="55" t="s">
        <v>104</v>
      </c>
      <c r="G132" s="55" t="s">
        <v>263</v>
      </c>
      <c r="H132" s="55" t="s">
        <v>31</v>
      </c>
      <c r="I132" s="55" t="s">
        <v>32</v>
      </c>
      <c r="J132" s="68">
        <v>0</v>
      </c>
    </row>
    <row r="133" spans="1:10" s="59" customFormat="1" ht="18.75" hidden="1">
      <c r="A133" s="376"/>
      <c r="B133" s="10"/>
      <c r="C133" s="66" t="s">
        <v>60</v>
      </c>
      <c r="D133" s="20" t="s">
        <v>19</v>
      </c>
      <c r="E133" s="20" t="s">
        <v>103</v>
      </c>
      <c r="F133" s="20" t="s">
        <v>104</v>
      </c>
      <c r="G133" s="20" t="s">
        <v>263</v>
      </c>
      <c r="H133" s="20" t="s">
        <v>31</v>
      </c>
      <c r="I133" s="20" t="s">
        <v>61</v>
      </c>
      <c r="J133" s="21">
        <v>0</v>
      </c>
    </row>
    <row r="134" spans="1:10" s="59" customFormat="1" ht="18.75" hidden="1">
      <c r="A134" s="376"/>
      <c r="B134" s="10"/>
      <c r="C134" s="48" t="s">
        <v>111</v>
      </c>
      <c r="D134" s="26" t="s">
        <v>19</v>
      </c>
      <c r="E134" s="26" t="s">
        <v>103</v>
      </c>
      <c r="F134" s="26" t="s">
        <v>104</v>
      </c>
      <c r="G134" s="65" t="s">
        <v>112</v>
      </c>
      <c r="H134" s="47"/>
      <c r="I134" s="47"/>
      <c r="J134" s="99">
        <f>J136+J135</f>
        <v>0</v>
      </c>
    </row>
    <row r="135" spans="1:10" s="59" customFormat="1" ht="18.75" hidden="1">
      <c r="A135" s="376"/>
      <c r="B135" s="10"/>
      <c r="C135" s="67" t="s">
        <v>109</v>
      </c>
      <c r="D135" s="55" t="s">
        <v>19</v>
      </c>
      <c r="E135" s="55" t="s">
        <v>103</v>
      </c>
      <c r="F135" s="55" t="s">
        <v>104</v>
      </c>
      <c r="G135" s="55" t="s">
        <v>112</v>
      </c>
      <c r="H135" s="55" t="s">
        <v>110</v>
      </c>
      <c r="I135" s="55" t="s">
        <v>32</v>
      </c>
      <c r="J135" s="161">
        <v>0</v>
      </c>
    </row>
    <row r="136" spans="1:10" s="59" customFormat="1" ht="18.75" hidden="1">
      <c r="A136" s="376"/>
      <c r="B136" s="10"/>
      <c r="C136" s="66" t="s">
        <v>60</v>
      </c>
      <c r="D136" s="20" t="s">
        <v>19</v>
      </c>
      <c r="E136" s="20" t="s">
        <v>103</v>
      </c>
      <c r="F136" s="20" t="s">
        <v>104</v>
      </c>
      <c r="G136" s="20" t="s">
        <v>112</v>
      </c>
      <c r="H136" s="20" t="s">
        <v>31</v>
      </c>
      <c r="I136" s="20" t="s">
        <v>61</v>
      </c>
      <c r="J136" s="123">
        <v>0</v>
      </c>
    </row>
    <row r="137" spans="1:10" ht="18.75">
      <c r="A137" s="376"/>
      <c r="B137" s="10"/>
      <c r="C137" s="24" t="s">
        <v>119</v>
      </c>
      <c r="D137" s="16" t="s">
        <v>19</v>
      </c>
      <c r="E137" s="16" t="s">
        <v>103</v>
      </c>
      <c r="F137" s="16" t="s">
        <v>120</v>
      </c>
      <c r="G137" s="16"/>
      <c r="H137" s="16"/>
      <c r="I137" s="16"/>
      <c r="J137" s="51">
        <f>J138+J143</f>
        <v>2221.7</v>
      </c>
    </row>
    <row r="138" spans="1:10" ht="39.75" customHeight="1">
      <c r="A138" s="376"/>
      <c r="B138" s="10"/>
      <c r="C138" s="24" t="s">
        <v>121</v>
      </c>
      <c r="D138" s="16" t="s">
        <v>19</v>
      </c>
      <c r="E138" s="16" t="s">
        <v>103</v>
      </c>
      <c r="F138" s="16" t="s">
        <v>120</v>
      </c>
      <c r="G138" s="16" t="s">
        <v>122</v>
      </c>
      <c r="H138" s="16"/>
      <c r="I138" s="16"/>
      <c r="J138" s="51">
        <f>J139</f>
        <v>1285</v>
      </c>
    </row>
    <row r="139" spans="1:10" ht="73.5" customHeight="1">
      <c r="A139" s="376"/>
      <c r="B139" s="10"/>
      <c r="C139" s="48" t="s">
        <v>123</v>
      </c>
      <c r="D139" s="26" t="s">
        <v>19</v>
      </c>
      <c r="E139" s="26" t="s">
        <v>103</v>
      </c>
      <c r="F139" s="26" t="s">
        <v>120</v>
      </c>
      <c r="G139" s="26" t="s">
        <v>124</v>
      </c>
      <c r="H139" s="26"/>
      <c r="I139" s="26"/>
      <c r="J139" s="27">
        <f>J140+J142+J141</f>
        <v>1285</v>
      </c>
    </row>
    <row r="140" spans="1:10" ht="18.75">
      <c r="A140" s="376"/>
      <c r="B140" s="10"/>
      <c r="C140" s="67" t="s">
        <v>105</v>
      </c>
      <c r="D140" s="55" t="s">
        <v>19</v>
      </c>
      <c r="E140" s="55" t="s">
        <v>103</v>
      </c>
      <c r="F140" s="55" t="s">
        <v>120</v>
      </c>
      <c r="G140" s="55" t="s">
        <v>124</v>
      </c>
      <c r="H140" s="55" t="s">
        <v>106</v>
      </c>
      <c r="I140" s="55" t="s">
        <v>32</v>
      </c>
      <c r="J140" s="68">
        <v>1285</v>
      </c>
    </row>
    <row r="141" spans="1:10" ht="18.75" hidden="1">
      <c r="A141" s="376"/>
      <c r="B141" s="10"/>
      <c r="C141" s="113" t="s">
        <v>60</v>
      </c>
      <c r="D141" s="55" t="s">
        <v>19</v>
      </c>
      <c r="E141" s="55" t="s">
        <v>103</v>
      </c>
      <c r="F141" s="55" t="s">
        <v>120</v>
      </c>
      <c r="G141" s="55" t="s">
        <v>124</v>
      </c>
      <c r="H141" s="55" t="s">
        <v>106</v>
      </c>
      <c r="I141" s="55" t="s">
        <v>61</v>
      </c>
      <c r="J141" s="68">
        <v>0</v>
      </c>
    </row>
    <row r="142" spans="1:10" ht="36" hidden="1">
      <c r="A142" s="376"/>
      <c r="B142" s="10"/>
      <c r="C142" s="104" t="s">
        <v>272</v>
      </c>
      <c r="D142" s="55" t="s">
        <v>19</v>
      </c>
      <c r="E142" s="55" t="s">
        <v>103</v>
      </c>
      <c r="F142" s="55" t="s">
        <v>120</v>
      </c>
      <c r="G142" s="55" t="s">
        <v>124</v>
      </c>
      <c r="H142" s="55" t="s">
        <v>106</v>
      </c>
      <c r="I142" s="55" t="s">
        <v>199</v>
      </c>
      <c r="J142" s="68">
        <v>0</v>
      </c>
    </row>
    <row r="143" spans="1:10" ht="18.75">
      <c r="A143" s="376"/>
      <c r="B143" s="10"/>
      <c r="C143" s="60" t="s">
        <v>125</v>
      </c>
      <c r="D143" s="16" t="s">
        <v>19</v>
      </c>
      <c r="E143" s="16" t="s">
        <v>103</v>
      </c>
      <c r="F143" s="16" t="s">
        <v>120</v>
      </c>
      <c r="G143" s="16" t="s">
        <v>126</v>
      </c>
      <c r="H143" s="16"/>
      <c r="I143" s="16"/>
      <c r="J143" s="51">
        <f>J144+J147+J178</f>
        <v>936.7</v>
      </c>
    </row>
    <row r="144" spans="1:10" ht="60" customHeight="1" hidden="1">
      <c r="A144" s="376"/>
      <c r="B144" s="10"/>
      <c r="C144" s="62" t="s">
        <v>127</v>
      </c>
      <c r="D144" s="26" t="s">
        <v>19</v>
      </c>
      <c r="E144" s="26" t="s">
        <v>103</v>
      </c>
      <c r="F144" s="26" t="s">
        <v>120</v>
      </c>
      <c r="G144" s="26" t="s">
        <v>128</v>
      </c>
      <c r="H144" s="26"/>
      <c r="I144" s="26"/>
      <c r="J144" s="27">
        <f>J145+J146</f>
        <v>0</v>
      </c>
    </row>
    <row r="145" spans="1:10" ht="18.75" hidden="1">
      <c r="A145" s="376"/>
      <c r="B145" s="10"/>
      <c r="C145" s="67" t="s">
        <v>109</v>
      </c>
      <c r="D145" s="55" t="s">
        <v>19</v>
      </c>
      <c r="E145" s="55" t="s">
        <v>103</v>
      </c>
      <c r="F145" s="55" t="s">
        <v>120</v>
      </c>
      <c r="G145" s="20" t="s">
        <v>128</v>
      </c>
      <c r="H145" s="20" t="s">
        <v>110</v>
      </c>
      <c r="I145" s="20" t="s">
        <v>32</v>
      </c>
      <c r="J145" s="21">
        <v>0</v>
      </c>
    </row>
    <row r="146" spans="1:10" ht="18.75" hidden="1">
      <c r="A146" s="376"/>
      <c r="B146" s="10"/>
      <c r="C146" s="28" t="s">
        <v>115</v>
      </c>
      <c r="D146" s="22" t="s">
        <v>19</v>
      </c>
      <c r="E146" s="22" t="s">
        <v>103</v>
      </c>
      <c r="F146" s="22" t="s">
        <v>120</v>
      </c>
      <c r="G146" s="22" t="s">
        <v>128</v>
      </c>
      <c r="H146" s="22" t="s">
        <v>110</v>
      </c>
      <c r="I146" s="22" t="s">
        <v>116</v>
      </c>
      <c r="J146" s="125"/>
    </row>
    <row r="147" spans="1:10" ht="18.75">
      <c r="A147" s="376"/>
      <c r="B147" s="10"/>
      <c r="C147" s="48" t="s">
        <v>200</v>
      </c>
      <c r="D147" s="26" t="s">
        <v>19</v>
      </c>
      <c r="E147" s="26" t="s">
        <v>103</v>
      </c>
      <c r="F147" s="26" t="s">
        <v>120</v>
      </c>
      <c r="G147" s="26" t="s">
        <v>201</v>
      </c>
      <c r="H147" s="47"/>
      <c r="I147" s="47"/>
      <c r="J147" s="50">
        <f>J152+J155+J174+J176</f>
        <v>836.7</v>
      </c>
    </row>
    <row r="148" spans="1:10" ht="18.75" hidden="1">
      <c r="A148" s="376"/>
      <c r="B148" s="10"/>
      <c r="C148" s="67" t="s">
        <v>109</v>
      </c>
      <c r="D148" s="55" t="s">
        <v>19</v>
      </c>
      <c r="E148" s="55" t="s">
        <v>103</v>
      </c>
      <c r="F148" s="55" t="s">
        <v>120</v>
      </c>
      <c r="G148" s="55" t="s">
        <v>201</v>
      </c>
      <c r="H148" s="55" t="s">
        <v>110</v>
      </c>
      <c r="I148" s="55" t="s">
        <v>32</v>
      </c>
      <c r="J148" s="68">
        <v>0</v>
      </c>
    </row>
    <row r="149" spans="1:10" ht="18.75" hidden="1">
      <c r="A149" s="376"/>
      <c r="B149" s="10"/>
      <c r="C149" s="69" t="s">
        <v>35</v>
      </c>
      <c r="D149" s="22" t="s">
        <v>19</v>
      </c>
      <c r="E149" s="22" t="s">
        <v>103</v>
      </c>
      <c r="F149" s="22" t="s">
        <v>120</v>
      </c>
      <c r="G149" s="22" t="s">
        <v>201</v>
      </c>
      <c r="H149" s="22" t="s">
        <v>31</v>
      </c>
      <c r="I149" s="72" t="s">
        <v>32</v>
      </c>
      <c r="J149" s="23">
        <v>0</v>
      </c>
    </row>
    <row r="150" spans="1:10" ht="37.5" hidden="1">
      <c r="A150" s="376"/>
      <c r="B150" s="10"/>
      <c r="C150" s="48" t="s">
        <v>129</v>
      </c>
      <c r="D150" s="26" t="s">
        <v>19</v>
      </c>
      <c r="E150" s="26" t="s">
        <v>103</v>
      </c>
      <c r="F150" s="26" t="s">
        <v>120</v>
      </c>
      <c r="G150" s="26" t="s">
        <v>130</v>
      </c>
      <c r="H150" s="26"/>
      <c r="I150" s="26"/>
      <c r="J150" s="27">
        <f>J151</f>
        <v>0</v>
      </c>
    </row>
    <row r="151" spans="1:10" ht="18.75" hidden="1">
      <c r="A151" s="376"/>
      <c r="B151" s="10"/>
      <c r="C151" s="28" t="s">
        <v>131</v>
      </c>
      <c r="D151" s="22" t="s">
        <v>19</v>
      </c>
      <c r="E151" s="22" t="s">
        <v>103</v>
      </c>
      <c r="F151" s="22" t="s">
        <v>120</v>
      </c>
      <c r="G151" s="22" t="s">
        <v>130</v>
      </c>
      <c r="H151" s="22" t="s">
        <v>31</v>
      </c>
      <c r="I151" s="22" t="s">
        <v>116</v>
      </c>
      <c r="J151" s="29"/>
    </row>
    <row r="152" spans="1:10" ht="37.5">
      <c r="A152" s="376"/>
      <c r="B152" s="10"/>
      <c r="C152" s="75" t="s">
        <v>281</v>
      </c>
      <c r="D152" s="26" t="s">
        <v>19</v>
      </c>
      <c r="E152" s="45" t="s">
        <v>103</v>
      </c>
      <c r="F152" s="26" t="s">
        <v>120</v>
      </c>
      <c r="G152" s="26" t="s">
        <v>132</v>
      </c>
      <c r="H152" s="47"/>
      <c r="I152" s="47"/>
      <c r="J152" s="27">
        <f>J153+J154</f>
        <v>376.7</v>
      </c>
    </row>
    <row r="153" spans="1:10" ht="36">
      <c r="A153" s="376"/>
      <c r="B153" s="10"/>
      <c r="C153" s="176" t="s">
        <v>339</v>
      </c>
      <c r="D153" s="20" t="s">
        <v>19</v>
      </c>
      <c r="E153" s="20" t="s">
        <v>103</v>
      </c>
      <c r="F153" s="55" t="s">
        <v>120</v>
      </c>
      <c r="G153" s="55" t="s">
        <v>132</v>
      </c>
      <c r="H153" s="55" t="s">
        <v>338</v>
      </c>
      <c r="I153" s="55" t="s">
        <v>32</v>
      </c>
      <c r="J153" s="68">
        <v>376.7</v>
      </c>
    </row>
    <row r="154" spans="1:10" ht="18.75" hidden="1">
      <c r="A154" s="376"/>
      <c r="B154" s="10"/>
      <c r="C154" s="202" t="s">
        <v>114</v>
      </c>
      <c r="D154" s="22" t="s">
        <v>19</v>
      </c>
      <c r="E154" s="22" t="s">
        <v>103</v>
      </c>
      <c r="F154" s="20" t="s">
        <v>120</v>
      </c>
      <c r="G154" s="20" t="s">
        <v>132</v>
      </c>
      <c r="H154" s="20" t="s">
        <v>110</v>
      </c>
      <c r="I154" s="20" t="s">
        <v>61</v>
      </c>
      <c r="J154" s="21">
        <v>0</v>
      </c>
    </row>
    <row r="155" spans="1:10" ht="18.75">
      <c r="A155" s="376"/>
      <c r="B155" s="10"/>
      <c r="C155" s="130" t="s">
        <v>313</v>
      </c>
      <c r="D155" s="18" t="s">
        <v>19</v>
      </c>
      <c r="E155" s="45" t="s">
        <v>103</v>
      </c>
      <c r="F155" s="26" t="s">
        <v>120</v>
      </c>
      <c r="G155" s="26" t="s">
        <v>210</v>
      </c>
      <c r="H155" s="47"/>
      <c r="I155" s="47"/>
      <c r="J155" s="50">
        <f>J156+J173</f>
        <v>460</v>
      </c>
    </row>
    <row r="156" spans="1:10" ht="18.75">
      <c r="A156" s="376"/>
      <c r="B156" s="10"/>
      <c r="C156" s="104" t="s">
        <v>35</v>
      </c>
      <c r="D156" s="55" t="s">
        <v>19</v>
      </c>
      <c r="E156" s="55" t="s">
        <v>103</v>
      </c>
      <c r="F156" s="55" t="s">
        <v>120</v>
      </c>
      <c r="G156" s="55" t="s">
        <v>210</v>
      </c>
      <c r="H156" s="55" t="s">
        <v>31</v>
      </c>
      <c r="I156" s="20" t="s">
        <v>32</v>
      </c>
      <c r="J156" s="21">
        <v>460</v>
      </c>
    </row>
    <row r="157" spans="1:10" ht="37.5" hidden="1">
      <c r="A157" s="376"/>
      <c r="B157" s="10"/>
      <c r="C157" s="165" t="s">
        <v>209</v>
      </c>
      <c r="D157" s="54" t="s">
        <v>19</v>
      </c>
      <c r="E157" s="207" t="s">
        <v>103</v>
      </c>
      <c r="F157" s="54" t="s">
        <v>120</v>
      </c>
      <c r="G157" s="54" t="s">
        <v>211</v>
      </c>
      <c r="H157" s="55"/>
      <c r="I157" s="56"/>
      <c r="J157" s="93">
        <f>J158</f>
        <v>0</v>
      </c>
    </row>
    <row r="158" spans="1:10" ht="36" hidden="1">
      <c r="A158" s="376"/>
      <c r="B158" s="10"/>
      <c r="C158" s="208" t="s">
        <v>282</v>
      </c>
      <c r="D158" s="55" t="s">
        <v>19</v>
      </c>
      <c r="E158" s="55" t="s">
        <v>103</v>
      </c>
      <c r="F158" s="55" t="s">
        <v>120</v>
      </c>
      <c r="G158" s="55" t="s">
        <v>211</v>
      </c>
      <c r="H158" s="55" t="s">
        <v>110</v>
      </c>
      <c r="I158" s="55" t="s">
        <v>267</v>
      </c>
      <c r="J158" s="68">
        <v>0</v>
      </c>
    </row>
    <row r="159" spans="1:10" ht="18.75" hidden="1">
      <c r="A159" s="376"/>
      <c r="B159" s="10"/>
      <c r="C159" s="209" t="s">
        <v>133</v>
      </c>
      <c r="D159" s="210" t="s">
        <v>19</v>
      </c>
      <c r="E159" s="210" t="s">
        <v>103</v>
      </c>
      <c r="F159" s="210" t="s">
        <v>120</v>
      </c>
      <c r="G159" s="210" t="s">
        <v>134</v>
      </c>
      <c r="H159" s="82"/>
      <c r="I159" s="82"/>
      <c r="J159" s="211">
        <f>J160+J162+J168+J166</f>
        <v>0</v>
      </c>
    </row>
    <row r="160" spans="1:10" ht="20.25" customHeight="1" hidden="1">
      <c r="A160" s="376"/>
      <c r="B160" s="10"/>
      <c r="C160" s="209" t="s">
        <v>135</v>
      </c>
      <c r="D160" s="82" t="s">
        <v>19</v>
      </c>
      <c r="E160" s="212" t="s">
        <v>103</v>
      </c>
      <c r="F160" s="210" t="s">
        <v>120</v>
      </c>
      <c r="G160" s="210" t="s">
        <v>136</v>
      </c>
      <c r="H160" s="82"/>
      <c r="I160" s="82"/>
      <c r="J160" s="211">
        <f>J161+J164</f>
        <v>0</v>
      </c>
    </row>
    <row r="161" spans="1:10" ht="18.75" hidden="1">
      <c r="A161" s="376"/>
      <c r="B161" s="10"/>
      <c r="C161" s="81" t="s">
        <v>35</v>
      </c>
      <c r="D161" s="82" t="s">
        <v>19</v>
      </c>
      <c r="E161" s="82" t="s">
        <v>103</v>
      </c>
      <c r="F161" s="82" t="s">
        <v>120</v>
      </c>
      <c r="G161" s="82" t="s">
        <v>136</v>
      </c>
      <c r="H161" s="82" t="s">
        <v>31</v>
      </c>
      <c r="I161" s="82" t="s">
        <v>32</v>
      </c>
      <c r="J161" s="83"/>
    </row>
    <row r="162" spans="1:10" ht="37.5" hidden="1">
      <c r="A162" s="376"/>
      <c r="B162" s="10"/>
      <c r="C162" s="209" t="s">
        <v>137</v>
      </c>
      <c r="D162" s="210" t="s">
        <v>19</v>
      </c>
      <c r="E162" s="210" t="s">
        <v>103</v>
      </c>
      <c r="F162" s="210" t="s">
        <v>120</v>
      </c>
      <c r="G162" s="210" t="s">
        <v>138</v>
      </c>
      <c r="H162" s="82"/>
      <c r="I162" s="82"/>
      <c r="J162" s="211"/>
    </row>
    <row r="163" spans="1:10" ht="18.75" hidden="1">
      <c r="A163" s="376"/>
      <c r="B163" s="10"/>
      <c r="C163" s="81" t="s">
        <v>35</v>
      </c>
      <c r="D163" s="82" t="s">
        <v>19</v>
      </c>
      <c r="E163" s="82" t="s">
        <v>103</v>
      </c>
      <c r="F163" s="82" t="s">
        <v>120</v>
      </c>
      <c r="G163" s="82" t="s">
        <v>138</v>
      </c>
      <c r="H163" s="82" t="s">
        <v>31</v>
      </c>
      <c r="I163" s="82" t="s">
        <v>32</v>
      </c>
      <c r="J163" s="83"/>
    </row>
    <row r="164" spans="1:10" ht="18.75" hidden="1">
      <c r="A164" s="376"/>
      <c r="B164" s="10"/>
      <c r="C164" s="67" t="s">
        <v>131</v>
      </c>
      <c r="D164" s="82" t="s">
        <v>19</v>
      </c>
      <c r="E164" s="82" t="s">
        <v>103</v>
      </c>
      <c r="F164" s="82" t="s">
        <v>120</v>
      </c>
      <c r="G164" s="82" t="s">
        <v>136</v>
      </c>
      <c r="H164" s="82" t="s">
        <v>31</v>
      </c>
      <c r="I164" s="82" t="s">
        <v>116</v>
      </c>
      <c r="J164" s="83"/>
    </row>
    <row r="165" spans="1:10" ht="18.75" hidden="1">
      <c r="A165" s="376"/>
      <c r="B165" s="10"/>
      <c r="C165" s="155" t="s">
        <v>133</v>
      </c>
      <c r="D165" s="210" t="s">
        <v>19</v>
      </c>
      <c r="E165" s="210" t="s">
        <v>103</v>
      </c>
      <c r="F165" s="54" t="s">
        <v>120</v>
      </c>
      <c r="G165" s="54" t="s">
        <v>134</v>
      </c>
      <c r="H165" s="55"/>
      <c r="I165" s="82"/>
      <c r="J165" s="83"/>
    </row>
    <row r="166" spans="1:10" ht="37.5" hidden="1">
      <c r="A166" s="376"/>
      <c r="B166" s="10"/>
      <c r="C166" s="155" t="s">
        <v>283</v>
      </c>
      <c r="D166" s="82" t="s">
        <v>19</v>
      </c>
      <c r="E166" s="82" t="s">
        <v>103</v>
      </c>
      <c r="F166" s="54" t="s">
        <v>120</v>
      </c>
      <c r="G166" s="54" t="s">
        <v>202</v>
      </c>
      <c r="H166" s="55"/>
      <c r="I166" s="82"/>
      <c r="J166" s="213">
        <f>J167</f>
        <v>0</v>
      </c>
    </row>
    <row r="167" spans="1:10" ht="18.75" hidden="1">
      <c r="A167" s="376"/>
      <c r="B167" s="10"/>
      <c r="C167" s="67" t="s">
        <v>35</v>
      </c>
      <c r="D167" s="82" t="s">
        <v>19</v>
      </c>
      <c r="E167" s="82" t="s">
        <v>103</v>
      </c>
      <c r="F167" s="55" t="s">
        <v>120</v>
      </c>
      <c r="G167" s="55" t="s">
        <v>202</v>
      </c>
      <c r="H167" s="55" t="s">
        <v>31</v>
      </c>
      <c r="I167" s="82"/>
      <c r="J167" s="83"/>
    </row>
    <row r="168" spans="1:10" ht="36" customHeight="1" hidden="1">
      <c r="A168" s="376"/>
      <c r="B168" s="10"/>
      <c r="C168" s="206" t="s">
        <v>139</v>
      </c>
      <c r="D168" s="210" t="s">
        <v>19</v>
      </c>
      <c r="E168" s="210" t="s">
        <v>103</v>
      </c>
      <c r="F168" s="210" t="s">
        <v>120</v>
      </c>
      <c r="G168" s="210" t="s">
        <v>140</v>
      </c>
      <c r="H168" s="82"/>
      <c r="I168" s="82"/>
      <c r="J168" s="213">
        <f>J169+J170</f>
        <v>0</v>
      </c>
    </row>
    <row r="169" spans="1:10" ht="18.75" hidden="1">
      <c r="A169" s="376"/>
      <c r="B169" s="10"/>
      <c r="C169" s="81" t="s">
        <v>35</v>
      </c>
      <c r="D169" s="82" t="s">
        <v>19</v>
      </c>
      <c r="E169" s="82" t="s">
        <v>103</v>
      </c>
      <c r="F169" s="82" t="s">
        <v>120</v>
      </c>
      <c r="G169" s="82" t="s">
        <v>140</v>
      </c>
      <c r="H169" s="82" t="s">
        <v>31</v>
      </c>
      <c r="I169" s="82" t="s">
        <v>32</v>
      </c>
      <c r="J169" s="83"/>
    </row>
    <row r="170" spans="1:10" ht="18.75" hidden="1">
      <c r="A170" s="376"/>
      <c r="B170" s="10"/>
      <c r="C170" s="67" t="s">
        <v>131</v>
      </c>
      <c r="D170" s="82" t="s">
        <v>19</v>
      </c>
      <c r="E170" s="82" t="s">
        <v>103</v>
      </c>
      <c r="F170" s="82" t="s">
        <v>120</v>
      </c>
      <c r="G170" s="82" t="s">
        <v>140</v>
      </c>
      <c r="H170" s="82" t="s">
        <v>31</v>
      </c>
      <c r="I170" s="82" t="s">
        <v>116</v>
      </c>
      <c r="J170" s="83">
        <v>0</v>
      </c>
    </row>
    <row r="171" spans="1:10" ht="37.5" hidden="1">
      <c r="A171" s="376"/>
      <c r="B171" s="10"/>
      <c r="C171" s="206" t="s">
        <v>314</v>
      </c>
      <c r="D171" s="54" t="s">
        <v>19</v>
      </c>
      <c r="E171" s="207" t="s">
        <v>103</v>
      </c>
      <c r="F171" s="54" t="s">
        <v>120</v>
      </c>
      <c r="G171" s="54" t="s">
        <v>286</v>
      </c>
      <c r="H171" s="55"/>
      <c r="I171" s="55"/>
      <c r="J171" s="213">
        <f>J172</f>
        <v>0</v>
      </c>
    </row>
    <row r="172" spans="1:10" ht="18.75" hidden="1">
      <c r="A172" s="376"/>
      <c r="B172" s="10"/>
      <c r="C172" s="208" t="s">
        <v>109</v>
      </c>
      <c r="D172" s="55" t="s">
        <v>19</v>
      </c>
      <c r="E172" s="55" t="s">
        <v>103</v>
      </c>
      <c r="F172" s="55" t="s">
        <v>120</v>
      </c>
      <c r="G172" s="55" t="s">
        <v>286</v>
      </c>
      <c r="H172" s="55" t="s">
        <v>110</v>
      </c>
      <c r="I172" s="55" t="s">
        <v>32</v>
      </c>
      <c r="J172" s="83">
        <v>0</v>
      </c>
    </row>
    <row r="173" spans="1:10" ht="18.75" hidden="1">
      <c r="A173" s="376"/>
      <c r="B173" s="10"/>
      <c r="C173" s="104" t="s">
        <v>114</v>
      </c>
      <c r="D173" s="20" t="s">
        <v>19</v>
      </c>
      <c r="E173" s="20" t="s">
        <v>103</v>
      </c>
      <c r="F173" s="20" t="s">
        <v>120</v>
      </c>
      <c r="G173" s="20" t="s">
        <v>210</v>
      </c>
      <c r="H173" s="20" t="s">
        <v>31</v>
      </c>
      <c r="I173" s="20" t="s">
        <v>61</v>
      </c>
      <c r="J173" s="80">
        <v>0</v>
      </c>
    </row>
    <row r="174" spans="1:10" ht="37.5" hidden="1">
      <c r="A174" s="376"/>
      <c r="B174" s="10"/>
      <c r="C174" s="131" t="s">
        <v>209</v>
      </c>
      <c r="D174" s="18" t="s">
        <v>19</v>
      </c>
      <c r="E174" s="45" t="s">
        <v>103</v>
      </c>
      <c r="F174" s="26" t="s">
        <v>120</v>
      </c>
      <c r="G174" s="26" t="s">
        <v>211</v>
      </c>
      <c r="H174" s="47"/>
      <c r="I174" s="47"/>
      <c r="J174" s="224">
        <f>J175</f>
        <v>0</v>
      </c>
    </row>
    <row r="175" spans="1:10" ht="36" hidden="1">
      <c r="A175" s="376"/>
      <c r="B175" s="10"/>
      <c r="C175" s="132" t="s">
        <v>318</v>
      </c>
      <c r="D175" s="55" t="s">
        <v>19</v>
      </c>
      <c r="E175" s="22" t="s">
        <v>103</v>
      </c>
      <c r="F175" s="22" t="s">
        <v>120</v>
      </c>
      <c r="G175" s="22" t="s">
        <v>211</v>
      </c>
      <c r="H175" s="22" t="s">
        <v>110</v>
      </c>
      <c r="I175" s="20" t="s">
        <v>267</v>
      </c>
      <c r="J175" s="80">
        <v>0</v>
      </c>
    </row>
    <row r="176" spans="1:10" ht="37.5" hidden="1">
      <c r="A176" s="376"/>
      <c r="B176" s="10"/>
      <c r="C176" s="165" t="s">
        <v>314</v>
      </c>
      <c r="D176" s="18" t="s">
        <v>19</v>
      </c>
      <c r="E176" s="45" t="s">
        <v>103</v>
      </c>
      <c r="F176" s="26" t="s">
        <v>120</v>
      </c>
      <c r="G176" s="26" t="s">
        <v>286</v>
      </c>
      <c r="H176" s="56"/>
      <c r="I176" s="56"/>
      <c r="J176" s="225">
        <f>J177</f>
        <v>0</v>
      </c>
    </row>
    <row r="177" spans="1:10" ht="36" hidden="1">
      <c r="A177" s="376"/>
      <c r="B177" s="10"/>
      <c r="C177" s="166" t="s">
        <v>318</v>
      </c>
      <c r="D177" s="20" t="s">
        <v>19</v>
      </c>
      <c r="E177" s="20" t="s">
        <v>103</v>
      </c>
      <c r="F177" s="20" t="s">
        <v>120</v>
      </c>
      <c r="G177" s="20" t="s">
        <v>286</v>
      </c>
      <c r="H177" s="20" t="s">
        <v>110</v>
      </c>
      <c r="I177" s="20" t="s">
        <v>267</v>
      </c>
      <c r="J177" s="80">
        <v>0</v>
      </c>
    </row>
    <row r="178" spans="1:10" ht="18.75">
      <c r="A178" s="376"/>
      <c r="B178" s="10"/>
      <c r="C178" s="182" t="s">
        <v>133</v>
      </c>
      <c r="D178" s="16" t="s">
        <v>19</v>
      </c>
      <c r="E178" s="95" t="s">
        <v>103</v>
      </c>
      <c r="F178" s="16" t="s">
        <v>120</v>
      </c>
      <c r="G178" s="16" t="s">
        <v>134</v>
      </c>
      <c r="H178" s="76"/>
      <c r="I178" s="22"/>
      <c r="J178" s="223">
        <f>J179</f>
        <v>100</v>
      </c>
    </row>
    <row r="179" spans="1:10" ht="37.5">
      <c r="A179" s="376"/>
      <c r="B179" s="10"/>
      <c r="C179" s="226" t="s">
        <v>139</v>
      </c>
      <c r="D179" s="85" t="s">
        <v>19</v>
      </c>
      <c r="E179" s="98" t="s">
        <v>103</v>
      </c>
      <c r="F179" s="98" t="s">
        <v>120</v>
      </c>
      <c r="G179" s="26" t="s">
        <v>140</v>
      </c>
      <c r="H179" s="47"/>
      <c r="I179" s="47"/>
      <c r="J179" s="224">
        <f>J180</f>
        <v>100</v>
      </c>
    </row>
    <row r="180" spans="1:10" ht="18.75">
      <c r="A180" s="376"/>
      <c r="B180" s="10"/>
      <c r="C180" s="233" t="s">
        <v>35</v>
      </c>
      <c r="D180" s="55" t="s">
        <v>19</v>
      </c>
      <c r="E180" s="88" t="s">
        <v>103</v>
      </c>
      <c r="F180" s="90" t="s">
        <v>120</v>
      </c>
      <c r="G180" s="90" t="s">
        <v>140</v>
      </c>
      <c r="H180" s="238" t="s">
        <v>31</v>
      </c>
      <c r="I180" s="20" t="s">
        <v>32</v>
      </c>
      <c r="J180" s="80">
        <v>100</v>
      </c>
    </row>
    <row r="181" spans="1:10" ht="18.75">
      <c r="A181" s="376"/>
      <c r="B181" s="10"/>
      <c r="C181" s="158" t="s">
        <v>141</v>
      </c>
      <c r="D181" s="16" t="s">
        <v>19</v>
      </c>
      <c r="E181" s="16" t="s">
        <v>103</v>
      </c>
      <c r="F181" s="159" t="s">
        <v>142</v>
      </c>
      <c r="G181" s="73"/>
      <c r="H181" s="73"/>
      <c r="I181" s="73"/>
      <c r="J181" s="77">
        <f>J186+J182</f>
        <v>16214</v>
      </c>
    </row>
    <row r="182" spans="1:10" ht="36.75" customHeight="1">
      <c r="A182" s="376"/>
      <c r="B182" s="10"/>
      <c r="C182" s="126" t="s">
        <v>121</v>
      </c>
      <c r="D182" s="150" t="s">
        <v>19</v>
      </c>
      <c r="E182" s="16" t="s">
        <v>103</v>
      </c>
      <c r="F182" s="16" t="s">
        <v>142</v>
      </c>
      <c r="G182" s="16" t="s">
        <v>122</v>
      </c>
      <c r="H182" s="16"/>
      <c r="I182" s="22"/>
      <c r="J182" s="157">
        <f>J183</f>
        <v>700</v>
      </c>
    </row>
    <row r="183" spans="1:10" ht="52.5" customHeight="1">
      <c r="A183" s="376"/>
      <c r="B183" s="10"/>
      <c r="C183" s="127" t="s">
        <v>123</v>
      </c>
      <c r="D183" s="26" t="s">
        <v>19</v>
      </c>
      <c r="E183" s="26" t="s">
        <v>103</v>
      </c>
      <c r="F183" s="26" t="s">
        <v>142</v>
      </c>
      <c r="G183" s="26" t="s">
        <v>124</v>
      </c>
      <c r="H183" s="26"/>
      <c r="I183" s="47"/>
      <c r="J183" s="27">
        <f>J184+J185</f>
        <v>700</v>
      </c>
    </row>
    <row r="184" spans="1:10" ht="18.75">
      <c r="A184" s="376"/>
      <c r="B184" s="10"/>
      <c r="C184" s="239" t="s">
        <v>105</v>
      </c>
      <c r="D184" s="55" t="s">
        <v>19</v>
      </c>
      <c r="E184" s="20" t="s">
        <v>103</v>
      </c>
      <c r="F184" s="20" t="s">
        <v>142</v>
      </c>
      <c r="G184" s="20" t="s">
        <v>124</v>
      </c>
      <c r="H184" s="20" t="s">
        <v>106</v>
      </c>
      <c r="I184" s="55" t="s">
        <v>32</v>
      </c>
      <c r="J184" s="68">
        <v>700</v>
      </c>
    </row>
    <row r="185" spans="1:10" ht="18.75" hidden="1">
      <c r="A185" s="376"/>
      <c r="B185" s="10"/>
      <c r="C185" s="104" t="s">
        <v>114</v>
      </c>
      <c r="D185" s="20" t="s">
        <v>19</v>
      </c>
      <c r="E185" s="20" t="s">
        <v>103</v>
      </c>
      <c r="F185" s="20" t="s">
        <v>142</v>
      </c>
      <c r="G185" s="20" t="s">
        <v>266</v>
      </c>
      <c r="H185" s="20" t="s">
        <v>31</v>
      </c>
      <c r="I185" s="20" t="s">
        <v>61</v>
      </c>
      <c r="J185" s="21">
        <v>0</v>
      </c>
    </row>
    <row r="186" spans="1:10" ht="18.75">
      <c r="A186" s="376"/>
      <c r="B186" s="10"/>
      <c r="C186" s="84" t="s">
        <v>141</v>
      </c>
      <c r="D186" s="16" t="s">
        <v>19</v>
      </c>
      <c r="E186" s="36" t="s">
        <v>103</v>
      </c>
      <c r="F186" s="85" t="s">
        <v>142</v>
      </c>
      <c r="G186" s="45" t="s">
        <v>143</v>
      </c>
      <c r="H186" s="16"/>
      <c r="I186" s="16"/>
      <c r="J186" s="51">
        <f>J187+J192+J197+J203+J210+J213+J200</f>
        <v>15514</v>
      </c>
    </row>
    <row r="187" spans="1:10" ht="24.75" customHeight="1">
      <c r="A187" s="376"/>
      <c r="B187" s="10"/>
      <c r="C187" s="84" t="s">
        <v>144</v>
      </c>
      <c r="D187" s="26" t="s">
        <v>19</v>
      </c>
      <c r="E187" s="26" t="s">
        <v>103</v>
      </c>
      <c r="F187" s="85" t="s">
        <v>142</v>
      </c>
      <c r="G187" s="85" t="s">
        <v>145</v>
      </c>
      <c r="H187" s="26"/>
      <c r="I187" s="26"/>
      <c r="J187" s="27">
        <f>J188+J189+J191</f>
        <v>5094.8</v>
      </c>
    </row>
    <row r="188" spans="1:10" ht="18.75">
      <c r="A188" s="376"/>
      <c r="B188" s="10"/>
      <c r="C188" s="66" t="s">
        <v>35</v>
      </c>
      <c r="D188" s="20" t="s">
        <v>19</v>
      </c>
      <c r="E188" s="20" t="s">
        <v>103</v>
      </c>
      <c r="F188" s="88" t="s">
        <v>142</v>
      </c>
      <c r="G188" s="88" t="s">
        <v>145</v>
      </c>
      <c r="H188" s="88" t="s">
        <v>31</v>
      </c>
      <c r="I188" s="20" t="s">
        <v>32</v>
      </c>
      <c r="J188" s="21">
        <v>5094.8</v>
      </c>
    </row>
    <row r="189" spans="1:10" ht="18.75" hidden="1">
      <c r="A189" s="376"/>
      <c r="B189" s="10"/>
      <c r="C189" s="200" t="s">
        <v>60</v>
      </c>
      <c r="D189" s="56" t="s">
        <v>19</v>
      </c>
      <c r="E189" s="56" t="s">
        <v>103</v>
      </c>
      <c r="F189" s="89" t="s">
        <v>142</v>
      </c>
      <c r="G189" s="89" t="s">
        <v>145</v>
      </c>
      <c r="H189" s="90" t="s">
        <v>31</v>
      </c>
      <c r="I189" s="22" t="s">
        <v>61</v>
      </c>
      <c r="J189" s="29">
        <v>0</v>
      </c>
    </row>
    <row r="190" spans="1:10" ht="18.75" hidden="1">
      <c r="A190" s="376"/>
      <c r="B190" s="10"/>
      <c r="C190" s="67" t="s">
        <v>131</v>
      </c>
      <c r="D190" s="55" t="s">
        <v>19</v>
      </c>
      <c r="E190" s="55" t="s">
        <v>103</v>
      </c>
      <c r="F190" s="86" t="s">
        <v>142</v>
      </c>
      <c r="G190" s="86" t="s">
        <v>145</v>
      </c>
      <c r="H190" s="89" t="s">
        <v>31</v>
      </c>
      <c r="I190" s="56" t="s">
        <v>116</v>
      </c>
      <c r="J190" s="203"/>
    </row>
    <row r="191" spans="1:10" ht="18.75" hidden="1">
      <c r="A191" s="376"/>
      <c r="B191" s="10"/>
      <c r="C191" s="66" t="s">
        <v>115</v>
      </c>
      <c r="D191" s="20" t="s">
        <v>19</v>
      </c>
      <c r="E191" s="20" t="s">
        <v>103</v>
      </c>
      <c r="F191" s="88" t="s">
        <v>142</v>
      </c>
      <c r="G191" s="88" t="s">
        <v>145</v>
      </c>
      <c r="H191" s="88" t="s">
        <v>31</v>
      </c>
      <c r="I191" s="20" t="s">
        <v>116</v>
      </c>
      <c r="J191" s="21">
        <v>0</v>
      </c>
    </row>
    <row r="192" spans="1:10" ht="34.5" customHeight="1">
      <c r="A192" s="376"/>
      <c r="B192" s="10"/>
      <c r="C192" s="84" t="s">
        <v>146</v>
      </c>
      <c r="D192" s="26" t="s">
        <v>19</v>
      </c>
      <c r="E192" s="26" t="s">
        <v>103</v>
      </c>
      <c r="F192" s="85" t="s">
        <v>142</v>
      </c>
      <c r="G192" s="85" t="s">
        <v>147</v>
      </c>
      <c r="H192" s="89"/>
      <c r="I192" s="56"/>
      <c r="J192" s="79">
        <f>J193+J195+J196+J194</f>
        <v>6900</v>
      </c>
    </row>
    <row r="193" spans="1:10" ht="38.25" customHeight="1">
      <c r="A193" s="376"/>
      <c r="B193" s="10"/>
      <c r="C193" s="236" t="s">
        <v>339</v>
      </c>
      <c r="D193" s="55" t="s">
        <v>19</v>
      </c>
      <c r="E193" s="55" t="s">
        <v>103</v>
      </c>
      <c r="F193" s="86" t="s">
        <v>142</v>
      </c>
      <c r="G193" s="86" t="s">
        <v>147</v>
      </c>
      <c r="H193" s="86" t="s">
        <v>338</v>
      </c>
      <c r="I193" s="55" t="s">
        <v>32</v>
      </c>
      <c r="J193" s="68">
        <v>2500</v>
      </c>
    </row>
    <row r="194" spans="1:10" ht="19.5" customHeight="1" hidden="1">
      <c r="A194" s="376"/>
      <c r="B194" s="10"/>
      <c r="C194" s="113" t="s">
        <v>131</v>
      </c>
      <c r="D194" s="55" t="s">
        <v>19</v>
      </c>
      <c r="E194" s="55" t="s">
        <v>103</v>
      </c>
      <c r="F194" s="86" t="s">
        <v>142</v>
      </c>
      <c r="G194" s="86" t="s">
        <v>147</v>
      </c>
      <c r="H194" s="86" t="s">
        <v>338</v>
      </c>
      <c r="I194" s="55" t="s">
        <v>116</v>
      </c>
      <c r="J194" s="68">
        <v>0</v>
      </c>
    </row>
    <row r="195" spans="1:10" ht="19.5" customHeight="1">
      <c r="A195" s="376"/>
      <c r="B195" s="10"/>
      <c r="C195" s="113" t="s">
        <v>35</v>
      </c>
      <c r="D195" s="55" t="s">
        <v>19</v>
      </c>
      <c r="E195" s="55" t="s">
        <v>103</v>
      </c>
      <c r="F195" s="86" t="s">
        <v>142</v>
      </c>
      <c r="G195" s="86" t="s">
        <v>147</v>
      </c>
      <c r="H195" s="88" t="s">
        <v>31</v>
      </c>
      <c r="I195" s="20" t="s">
        <v>32</v>
      </c>
      <c r="J195" s="21">
        <v>4400</v>
      </c>
    </row>
    <row r="196" spans="1:10" ht="19.5" customHeight="1" hidden="1">
      <c r="A196" s="376"/>
      <c r="B196" s="10"/>
      <c r="C196" s="28" t="s">
        <v>131</v>
      </c>
      <c r="D196" s="22" t="s">
        <v>19</v>
      </c>
      <c r="E196" s="22" t="s">
        <v>103</v>
      </c>
      <c r="F196" s="90" t="s">
        <v>142</v>
      </c>
      <c r="G196" s="90" t="s">
        <v>147</v>
      </c>
      <c r="H196" s="90" t="s">
        <v>31</v>
      </c>
      <c r="I196" s="22" t="s">
        <v>116</v>
      </c>
      <c r="J196" s="29"/>
    </row>
    <row r="197" spans="1:10" ht="18.75">
      <c r="A197" s="376"/>
      <c r="B197" s="10"/>
      <c r="C197" s="84" t="s">
        <v>148</v>
      </c>
      <c r="D197" s="26" t="s">
        <v>19</v>
      </c>
      <c r="E197" s="26" t="s">
        <v>103</v>
      </c>
      <c r="F197" s="26" t="s">
        <v>142</v>
      </c>
      <c r="G197" s="26" t="s">
        <v>149</v>
      </c>
      <c r="H197" s="89"/>
      <c r="I197" s="56"/>
      <c r="J197" s="79">
        <f>J198+J199</f>
        <v>400</v>
      </c>
    </row>
    <row r="198" spans="1:10" ht="36">
      <c r="A198" s="376"/>
      <c r="B198" s="10"/>
      <c r="C198" s="236" t="s">
        <v>339</v>
      </c>
      <c r="D198" s="55" t="s">
        <v>19</v>
      </c>
      <c r="E198" s="55" t="s">
        <v>103</v>
      </c>
      <c r="F198" s="86" t="s">
        <v>142</v>
      </c>
      <c r="G198" s="86" t="s">
        <v>149</v>
      </c>
      <c r="H198" s="86" t="s">
        <v>338</v>
      </c>
      <c r="I198" s="55" t="s">
        <v>32</v>
      </c>
      <c r="J198" s="68">
        <v>250</v>
      </c>
    </row>
    <row r="199" spans="1:10" ht="18.75">
      <c r="A199" s="376"/>
      <c r="B199" s="10"/>
      <c r="C199" s="66" t="s">
        <v>35</v>
      </c>
      <c r="D199" s="20" t="s">
        <v>19</v>
      </c>
      <c r="E199" s="20" t="s">
        <v>103</v>
      </c>
      <c r="F199" s="88" t="s">
        <v>142</v>
      </c>
      <c r="G199" s="88" t="s">
        <v>149</v>
      </c>
      <c r="H199" s="88" t="s">
        <v>31</v>
      </c>
      <c r="I199" s="20" t="s">
        <v>32</v>
      </c>
      <c r="J199" s="21">
        <v>150</v>
      </c>
    </row>
    <row r="200" spans="1:10" ht="18.75">
      <c r="A200" s="376"/>
      <c r="B200" s="10"/>
      <c r="C200" s="127" t="s">
        <v>235</v>
      </c>
      <c r="D200" s="26" t="s">
        <v>19</v>
      </c>
      <c r="E200" s="45" t="s">
        <v>103</v>
      </c>
      <c r="F200" s="26" t="s">
        <v>142</v>
      </c>
      <c r="G200" s="26" t="s">
        <v>236</v>
      </c>
      <c r="H200" s="47"/>
      <c r="I200" s="47"/>
      <c r="J200" s="27">
        <f>J202+J201</f>
        <v>500</v>
      </c>
    </row>
    <row r="201" spans="1:10" ht="18.75" hidden="1">
      <c r="A201" s="376"/>
      <c r="B201" s="10"/>
      <c r="C201" s="67" t="s">
        <v>109</v>
      </c>
      <c r="D201" s="55" t="s">
        <v>19</v>
      </c>
      <c r="E201" s="55" t="s">
        <v>103</v>
      </c>
      <c r="F201" s="55" t="s">
        <v>142</v>
      </c>
      <c r="G201" s="55" t="s">
        <v>236</v>
      </c>
      <c r="H201" s="55" t="s">
        <v>110</v>
      </c>
      <c r="I201" s="55" t="s">
        <v>32</v>
      </c>
      <c r="J201" s="68">
        <v>0</v>
      </c>
    </row>
    <row r="202" spans="1:10" ht="18.75">
      <c r="A202" s="376"/>
      <c r="B202" s="10"/>
      <c r="C202" s="66" t="s">
        <v>35</v>
      </c>
      <c r="D202" s="20" t="s">
        <v>19</v>
      </c>
      <c r="E202" s="20" t="s">
        <v>103</v>
      </c>
      <c r="F202" s="20" t="s">
        <v>142</v>
      </c>
      <c r="G202" s="20" t="s">
        <v>236</v>
      </c>
      <c r="H202" s="20" t="s">
        <v>31</v>
      </c>
      <c r="I202" s="20" t="s">
        <v>32</v>
      </c>
      <c r="J202" s="21">
        <v>500</v>
      </c>
    </row>
    <row r="203" spans="1:10" ht="18.75">
      <c r="A203" s="376"/>
      <c r="B203" s="10"/>
      <c r="C203" s="84" t="s">
        <v>284</v>
      </c>
      <c r="D203" s="26" t="s">
        <v>19</v>
      </c>
      <c r="E203" s="26" t="s">
        <v>103</v>
      </c>
      <c r="F203" s="26" t="s">
        <v>142</v>
      </c>
      <c r="G203" s="26" t="s">
        <v>150</v>
      </c>
      <c r="H203" s="91"/>
      <c r="I203" s="47"/>
      <c r="J203" s="50">
        <f>J204+J205+J206+J207+J208+J209</f>
        <v>1619.2</v>
      </c>
    </row>
    <row r="204" spans="1:10" ht="36">
      <c r="A204" s="376"/>
      <c r="B204" s="10"/>
      <c r="C204" s="236" t="s">
        <v>339</v>
      </c>
      <c r="D204" s="55" t="s">
        <v>19</v>
      </c>
      <c r="E204" s="55" t="s">
        <v>103</v>
      </c>
      <c r="F204" s="86" t="s">
        <v>142</v>
      </c>
      <c r="G204" s="86" t="s">
        <v>150</v>
      </c>
      <c r="H204" s="86" t="s">
        <v>338</v>
      </c>
      <c r="I204" s="55" t="s">
        <v>32</v>
      </c>
      <c r="J204" s="68">
        <v>900</v>
      </c>
    </row>
    <row r="205" spans="1:10" ht="18.75" hidden="1">
      <c r="A205" s="376"/>
      <c r="B205" s="10"/>
      <c r="C205" s="113" t="s">
        <v>114</v>
      </c>
      <c r="D205" s="55" t="s">
        <v>19</v>
      </c>
      <c r="E205" s="55" t="s">
        <v>103</v>
      </c>
      <c r="F205" s="86" t="s">
        <v>142</v>
      </c>
      <c r="G205" s="86" t="s">
        <v>150</v>
      </c>
      <c r="H205" s="86" t="s">
        <v>110</v>
      </c>
      <c r="I205" s="55" t="s">
        <v>61</v>
      </c>
      <c r="J205" s="68">
        <v>0</v>
      </c>
    </row>
    <row r="206" spans="1:10" ht="18.75" hidden="1">
      <c r="A206" s="376"/>
      <c r="B206" s="10"/>
      <c r="C206" s="67" t="s">
        <v>131</v>
      </c>
      <c r="D206" s="55" t="s">
        <v>19</v>
      </c>
      <c r="E206" s="55" t="s">
        <v>103</v>
      </c>
      <c r="F206" s="86" t="s">
        <v>142</v>
      </c>
      <c r="G206" s="86" t="s">
        <v>150</v>
      </c>
      <c r="H206" s="86" t="s">
        <v>110</v>
      </c>
      <c r="I206" s="55" t="s">
        <v>116</v>
      </c>
      <c r="J206" s="68">
        <v>0</v>
      </c>
    </row>
    <row r="207" spans="1:10" ht="18.75">
      <c r="A207" s="376"/>
      <c r="B207" s="10"/>
      <c r="C207" s="104" t="s">
        <v>35</v>
      </c>
      <c r="D207" s="20" t="s">
        <v>19</v>
      </c>
      <c r="E207" s="20" t="s">
        <v>103</v>
      </c>
      <c r="F207" s="20" t="s">
        <v>142</v>
      </c>
      <c r="G207" s="88" t="s">
        <v>150</v>
      </c>
      <c r="H207" s="88" t="s">
        <v>31</v>
      </c>
      <c r="I207" s="88" t="s">
        <v>32</v>
      </c>
      <c r="J207" s="21">
        <v>719.2</v>
      </c>
    </row>
    <row r="208" spans="1:10" ht="18.75" customHeight="1" hidden="1">
      <c r="A208" s="376"/>
      <c r="B208" s="10"/>
      <c r="C208" s="240" t="s">
        <v>60</v>
      </c>
      <c r="D208" s="72" t="s">
        <v>19</v>
      </c>
      <c r="E208" s="72" t="s">
        <v>103</v>
      </c>
      <c r="F208" s="72" t="s">
        <v>142</v>
      </c>
      <c r="G208" s="87" t="s">
        <v>150</v>
      </c>
      <c r="H208" s="87" t="s">
        <v>31</v>
      </c>
      <c r="I208" s="87" t="s">
        <v>61</v>
      </c>
      <c r="J208" s="23">
        <v>0</v>
      </c>
    </row>
    <row r="209" spans="1:10" ht="18.75" hidden="1">
      <c r="A209" s="376"/>
      <c r="B209" s="10"/>
      <c r="C209" s="66" t="s">
        <v>131</v>
      </c>
      <c r="D209" s="20" t="s">
        <v>19</v>
      </c>
      <c r="E209" s="20" t="s">
        <v>103</v>
      </c>
      <c r="F209" s="20" t="s">
        <v>142</v>
      </c>
      <c r="G209" s="88" t="s">
        <v>150</v>
      </c>
      <c r="H209" s="88" t="s">
        <v>31</v>
      </c>
      <c r="I209" s="88" t="s">
        <v>116</v>
      </c>
      <c r="J209" s="21">
        <v>0</v>
      </c>
    </row>
    <row r="210" spans="1:10" ht="18.75">
      <c r="A210" s="376"/>
      <c r="B210" s="10"/>
      <c r="C210" s="92" t="s">
        <v>151</v>
      </c>
      <c r="D210" s="18" t="s">
        <v>19</v>
      </c>
      <c r="E210" s="18" t="s">
        <v>103</v>
      </c>
      <c r="F210" s="18" t="s">
        <v>142</v>
      </c>
      <c r="G210" s="18" t="s">
        <v>152</v>
      </c>
      <c r="H210" s="89"/>
      <c r="I210" s="89"/>
      <c r="J210" s="93">
        <f>J211+J212</f>
        <v>1000</v>
      </c>
    </row>
    <row r="211" spans="1:10" ht="36">
      <c r="A211" s="376"/>
      <c r="B211" s="10"/>
      <c r="C211" s="236" t="s">
        <v>339</v>
      </c>
      <c r="D211" s="55" t="s">
        <v>19</v>
      </c>
      <c r="E211" s="55" t="s">
        <v>103</v>
      </c>
      <c r="F211" s="55" t="s">
        <v>142</v>
      </c>
      <c r="G211" s="86" t="s">
        <v>152</v>
      </c>
      <c r="H211" s="86" t="s">
        <v>338</v>
      </c>
      <c r="I211" s="86" t="s">
        <v>32</v>
      </c>
      <c r="J211" s="68">
        <v>700</v>
      </c>
    </row>
    <row r="212" spans="1:10" ht="18.75">
      <c r="A212" s="376"/>
      <c r="B212" s="10"/>
      <c r="C212" s="66" t="s">
        <v>35</v>
      </c>
      <c r="D212" s="20" t="s">
        <v>19</v>
      </c>
      <c r="E212" s="20" t="s">
        <v>103</v>
      </c>
      <c r="F212" s="20" t="s">
        <v>142</v>
      </c>
      <c r="G212" s="88" t="s">
        <v>152</v>
      </c>
      <c r="H212" s="88" t="s">
        <v>31</v>
      </c>
      <c r="I212" s="88" t="s">
        <v>32</v>
      </c>
      <c r="J212" s="21">
        <v>300</v>
      </c>
    </row>
    <row r="213" spans="1:10" ht="37.5" hidden="1">
      <c r="A213" s="376"/>
      <c r="B213" s="10"/>
      <c r="C213" s="135" t="s">
        <v>212</v>
      </c>
      <c r="D213" s="18" t="s">
        <v>19</v>
      </c>
      <c r="E213" s="134" t="s">
        <v>103</v>
      </c>
      <c r="F213" s="18" t="s">
        <v>142</v>
      </c>
      <c r="G213" s="18" t="s">
        <v>213</v>
      </c>
      <c r="H213" s="56"/>
      <c r="I213" s="91"/>
      <c r="J213" s="50">
        <f>J214</f>
        <v>0</v>
      </c>
    </row>
    <row r="214" spans="1:10" ht="18.75" hidden="1">
      <c r="A214" s="376"/>
      <c r="B214" s="10"/>
      <c r="C214" s="133" t="s">
        <v>35</v>
      </c>
      <c r="D214" s="55" t="s">
        <v>19</v>
      </c>
      <c r="E214" s="55" t="s">
        <v>103</v>
      </c>
      <c r="F214" s="56" t="s">
        <v>142</v>
      </c>
      <c r="G214" s="55" t="s">
        <v>213</v>
      </c>
      <c r="H214" s="55" t="s">
        <v>31</v>
      </c>
      <c r="I214" s="90" t="s">
        <v>32</v>
      </c>
      <c r="J214" s="23"/>
    </row>
    <row r="215" spans="1:10" ht="18.75">
      <c r="A215" s="376"/>
      <c r="B215" s="10"/>
      <c r="C215" s="144" t="s">
        <v>291</v>
      </c>
      <c r="D215" s="16" t="s">
        <v>19</v>
      </c>
      <c r="E215" s="16" t="s">
        <v>103</v>
      </c>
      <c r="F215" s="16" t="s">
        <v>292</v>
      </c>
      <c r="G215" s="73"/>
      <c r="H215" s="73"/>
      <c r="I215" s="73"/>
      <c r="J215" s="173">
        <f>J216</f>
        <v>6200</v>
      </c>
    </row>
    <row r="216" spans="1:10" ht="56.25">
      <c r="A216" s="376"/>
      <c r="B216" s="10"/>
      <c r="C216" s="145" t="s">
        <v>26</v>
      </c>
      <c r="D216" s="16" t="s">
        <v>19</v>
      </c>
      <c r="E216" s="16" t="s">
        <v>103</v>
      </c>
      <c r="F216" s="16" t="s">
        <v>292</v>
      </c>
      <c r="G216" s="95" t="s">
        <v>27</v>
      </c>
      <c r="H216" s="73"/>
      <c r="I216" s="73"/>
      <c r="J216" s="173">
        <f>J217</f>
        <v>6200</v>
      </c>
    </row>
    <row r="217" spans="1:10" ht="18.75">
      <c r="A217" s="376"/>
      <c r="B217" s="10"/>
      <c r="C217" s="44" t="s">
        <v>188</v>
      </c>
      <c r="D217" s="171" t="s">
        <v>19</v>
      </c>
      <c r="E217" s="36" t="s">
        <v>103</v>
      </c>
      <c r="F217" s="36" t="s">
        <v>292</v>
      </c>
      <c r="G217" s="36" t="s">
        <v>293</v>
      </c>
      <c r="H217" s="172"/>
      <c r="I217" s="172"/>
      <c r="J217" s="174">
        <f>J218</f>
        <v>6200</v>
      </c>
    </row>
    <row r="218" spans="1:10" ht="18.75">
      <c r="A218" s="376"/>
      <c r="B218" s="10"/>
      <c r="C218" s="104" t="s">
        <v>340</v>
      </c>
      <c r="D218" s="20" t="s">
        <v>19</v>
      </c>
      <c r="E218" s="20" t="s">
        <v>103</v>
      </c>
      <c r="F218" s="20" t="s">
        <v>292</v>
      </c>
      <c r="G218" s="20" t="s">
        <v>293</v>
      </c>
      <c r="H218" s="20" t="s">
        <v>190</v>
      </c>
      <c r="I218" s="88" t="s">
        <v>32</v>
      </c>
      <c r="J218" s="123">
        <v>6200</v>
      </c>
    </row>
    <row r="219" spans="1:10" ht="18.75">
      <c r="A219" s="376"/>
      <c r="B219" s="10"/>
      <c r="C219" s="147" t="s">
        <v>273</v>
      </c>
      <c r="D219" s="150" t="s">
        <v>19</v>
      </c>
      <c r="E219" s="150" t="s">
        <v>277</v>
      </c>
      <c r="F219" s="22"/>
      <c r="G219" s="22"/>
      <c r="H219" s="22"/>
      <c r="I219" s="90"/>
      <c r="J219" s="162">
        <f>J220</f>
        <v>50</v>
      </c>
    </row>
    <row r="220" spans="1:10" ht="18.75">
      <c r="A220" s="376"/>
      <c r="B220" s="10"/>
      <c r="C220" s="126" t="s">
        <v>274</v>
      </c>
      <c r="D220" s="16" t="s">
        <v>19</v>
      </c>
      <c r="E220" s="16" t="s">
        <v>277</v>
      </c>
      <c r="F220" s="16" t="s">
        <v>278</v>
      </c>
      <c r="G220" s="16"/>
      <c r="H220" s="16"/>
      <c r="I220" s="16"/>
      <c r="J220" s="51">
        <f>J221</f>
        <v>50</v>
      </c>
    </row>
    <row r="221" spans="1:10" ht="18.75">
      <c r="A221" s="376"/>
      <c r="B221" s="10"/>
      <c r="C221" s="97" t="s">
        <v>275</v>
      </c>
      <c r="D221" s="16" t="s">
        <v>19</v>
      </c>
      <c r="E221" s="16" t="s">
        <v>277</v>
      </c>
      <c r="F221" s="16" t="s">
        <v>278</v>
      </c>
      <c r="G221" s="16" t="s">
        <v>279</v>
      </c>
      <c r="H221" s="16"/>
      <c r="I221" s="16"/>
      <c r="J221" s="51">
        <f>J222</f>
        <v>50</v>
      </c>
    </row>
    <row r="222" spans="1:10" ht="18.75">
      <c r="A222" s="376"/>
      <c r="B222" s="10"/>
      <c r="C222" s="48" t="s">
        <v>276</v>
      </c>
      <c r="D222" s="26" t="s">
        <v>19</v>
      </c>
      <c r="E222" s="26" t="s">
        <v>277</v>
      </c>
      <c r="F222" s="26" t="s">
        <v>278</v>
      </c>
      <c r="G222" s="26" t="s">
        <v>280</v>
      </c>
      <c r="H222" s="26"/>
      <c r="I222" s="26"/>
      <c r="J222" s="27">
        <f>J223</f>
        <v>50</v>
      </c>
    </row>
    <row r="223" spans="1:10" ht="36">
      <c r="A223" s="376"/>
      <c r="B223" s="10"/>
      <c r="C223" s="236" t="s">
        <v>339</v>
      </c>
      <c r="D223" s="20" t="s">
        <v>19</v>
      </c>
      <c r="E223" s="20" t="s">
        <v>277</v>
      </c>
      <c r="F223" s="20" t="s">
        <v>278</v>
      </c>
      <c r="G223" s="20" t="s">
        <v>280</v>
      </c>
      <c r="H223" s="20" t="s">
        <v>338</v>
      </c>
      <c r="I223" s="88" t="s">
        <v>32</v>
      </c>
      <c r="J223" s="21">
        <v>50</v>
      </c>
    </row>
    <row r="224" spans="1:10" ht="18.75">
      <c r="A224" s="376"/>
      <c r="B224" s="10"/>
      <c r="C224" s="94" t="s">
        <v>153</v>
      </c>
      <c r="D224" s="16" t="s">
        <v>19</v>
      </c>
      <c r="E224" s="12" t="s">
        <v>154</v>
      </c>
      <c r="F224" s="95"/>
      <c r="G224" s="95"/>
      <c r="H224" s="95"/>
      <c r="I224" s="73"/>
      <c r="J224" s="96">
        <f>J229+J225+J245</f>
        <v>15000.4</v>
      </c>
    </row>
    <row r="225" spans="1:10" ht="18.75">
      <c r="A225" s="376"/>
      <c r="B225" s="10"/>
      <c r="C225" s="24" t="s">
        <v>184</v>
      </c>
      <c r="D225" s="16" t="s">
        <v>19</v>
      </c>
      <c r="E225" s="16" t="s">
        <v>154</v>
      </c>
      <c r="F225" s="16" t="s">
        <v>185</v>
      </c>
      <c r="G225" s="16"/>
      <c r="H225" s="95"/>
      <c r="I225" s="73"/>
      <c r="J225" s="96">
        <f>J226</f>
        <v>14472.9</v>
      </c>
    </row>
    <row r="226" spans="1:10" ht="37.5">
      <c r="A226" s="376"/>
      <c r="B226" s="10"/>
      <c r="C226" s="24" t="s">
        <v>186</v>
      </c>
      <c r="D226" s="16" t="s">
        <v>19</v>
      </c>
      <c r="E226" s="16" t="s">
        <v>154</v>
      </c>
      <c r="F226" s="16" t="s">
        <v>185</v>
      </c>
      <c r="G226" s="16" t="s">
        <v>187</v>
      </c>
      <c r="H226" s="95"/>
      <c r="I226" s="73"/>
      <c r="J226" s="96">
        <f>J227+J241</f>
        <v>14472.9</v>
      </c>
    </row>
    <row r="227" spans="1:10" ht="37.5">
      <c r="A227" s="376"/>
      <c r="B227" s="10"/>
      <c r="C227" s="48" t="s">
        <v>227</v>
      </c>
      <c r="D227" s="26" t="s">
        <v>19</v>
      </c>
      <c r="E227" s="45" t="s">
        <v>154</v>
      </c>
      <c r="F227" s="26" t="s">
        <v>185</v>
      </c>
      <c r="G227" s="26" t="s">
        <v>228</v>
      </c>
      <c r="H227" s="45"/>
      <c r="I227" s="47"/>
      <c r="J227" s="99">
        <f>J228</f>
        <v>2265.9</v>
      </c>
    </row>
    <row r="228" spans="1:10" ht="18.75">
      <c r="A228" s="376"/>
      <c r="B228" s="10"/>
      <c r="C228" s="104" t="s">
        <v>340</v>
      </c>
      <c r="D228" s="22" t="s">
        <v>19</v>
      </c>
      <c r="E228" s="20" t="s">
        <v>154</v>
      </c>
      <c r="F228" s="22" t="s">
        <v>185</v>
      </c>
      <c r="G228" s="22" t="s">
        <v>228</v>
      </c>
      <c r="H228" s="22" t="s">
        <v>190</v>
      </c>
      <c r="I228" s="22" t="s">
        <v>32</v>
      </c>
      <c r="J228" s="125">
        <v>2265.9</v>
      </c>
    </row>
    <row r="229" spans="1:10" ht="37.5" hidden="1">
      <c r="A229" s="376"/>
      <c r="B229" s="10"/>
      <c r="C229" s="97" t="s">
        <v>155</v>
      </c>
      <c r="D229" s="16" t="s">
        <v>19</v>
      </c>
      <c r="E229" s="12" t="s">
        <v>154</v>
      </c>
      <c r="F229" s="16" t="s">
        <v>156</v>
      </c>
      <c r="G229" s="95" t="s">
        <v>20</v>
      </c>
      <c r="H229" s="95" t="s">
        <v>20</v>
      </c>
      <c r="I229" s="73"/>
      <c r="J229" s="96">
        <f>J230+J234</f>
        <v>0</v>
      </c>
    </row>
    <row r="230" spans="1:10" ht="37.5" hidden="1">
      <c r="A230" s="376"/>
      <c r="B230" s="10"/>
      <c r="C230" s="48" t="s">
        <v>157</v>
      </c>
      <c r="D230" s="16" t="s">
        <v>19</v>
      </c>
      <c r="E230" s="12" t="s">
        <v>154</v>
      </c>
      <c r="F230" s="16" t="s">
        <v>156</v>
      </c>
      <c r="G230" s="16" t="s">
        <v>158</v>
      </c>
      <c r="H230" s="95" t="s">
        <v>20</v>
      </c>
      <c r="I230" s="73"/>
      <c r="J230" s="96">
        <f>J231</f>
        <v>0</v>
      </c>
    </row>
    <row r="231" spans="1:10" ht="20.25" customHeight="1" hidden="1">
      <c r="A231" s="376"/>
      <c r="B231" s="10"/>
      <c r="C231" s="48" t="s">
        <v>159</v>
      </c>
      <c r="D231" s="26" t="s">
        <v>19</v>
      </c>
      <c r="E231" s="98" t="s">
        <v>154</v>
      </c>
      <c r="F231" s="26" t="s">
        <v>156</v>
      </c>
      <c r="G231" s="26" t="s">
        <v>160</v>
      </c>
      <c r="H231" s="47"/>
      <c r="I231" s="47"/>
      <c r="J231" s="99">
        <f>J232+J233</f>
        <v>0</v>
      </c>
    </row>
    <row r="232" spans="1:10" ht="18.75" hidden="1">
      <c r="A232" s="376"/>
      <c r="B232" s="10"/>
      <c r="C232" s="67" t="s">
        <v>35</v>
      </c>
      <c r="D232" s="55" t="s">
        <v>19</v>
      </c>
      <c r="E232" s="55" t="s">
        <v>154</v>
      </c>
      <c r="F232" s="55" t="s">
        <v>156</v>
      </c>
      <c r="G232" s="55" t="s">
        <v>160</v>
      </c>
      <c r="H232" s="55" t="s">
        <v>31</v>
      </c>
      <c r="I232" s="55" t="s">
        <v>32</v>
      </c>
      <c r="J232" s="160">
        <v>0</v>
      </c>
    </row>
    <row r="233" spans="1:10" ht="18.75" hidden="1">
      <c r="A233" s="376"/>
      <c r="B233" s="10"/>
      <c r="C233" s="66" t="s">
        <v>60</v>
      </c>
      <c r="D233" s="20" t="s">
        <v>19</v>
      </c>
      <c r="E233" s="20" t="s">
        <v>154</v>
      </c>
      <c r="F233" s="20" t="s">
        <v>156</v>
      </c>
      <c r="G233" s="20" t="s">
        <v>160</v>
      </c>
      <c r="H233" s="20" t="s">
        <v>31</v>
      </c>
      <c r="I233" s="20" t="s">
        <v>61</v>
      </c>
      <c r="J233" s="100">
        <v>0</v>
      </c>
    </row>
    <row r="234" spans="1:10" ht="37.5" hidden="1">
      <c r="A234" s="376"/>
      <c r="B234" s="10"/>
      <c r="C234" s="48" t="s">
        <v>161</v>
      </c>
      <c r="D234" s="26" t="s">
        <v>19</v>
      </c>
      <c r="E234" s="98" t="s">
        <v>154</v>
      </c>
      <c r="F234" s="26" t="s">
        <v>156</v>
      </c>
      <c r="G234" s="26" t="s">
        <v>162</v>
      </c>
      <c r="H234" s="47"/>
      <c r="I234" s="47"/>
      <c r="J234" s="101">
        <f>J235</f>
        <v>0</v>
      </c>
    </row>
    <row r="235" spans="1:10" ht="18.75" hidden="1">
      <c r="A235" s="376"/>
      <c r="B235" s="10"/>
      <c r="C235" s="66" t="s">
        <v>35</v>
      </c>
      <c r="D235" s="20" t="s">
        <v>19</v>
      </c>
      <c r="E235" s="20" t="s">
        <v>154</v>
      </c>
      <c r="F235" s="20" t="s">
        <v>156</v>
      </c>
      <c r="G235" s="20" t="s">
        <v>162</v>
      </c>
      <c r="H235" s="20" t="s">
        <v>31</v>
      </c>
      <c r="I235" s="20" t="s">
        <v>32</v>
      </c>
      <c r="J235" s="102">
        <v>0</v>
      </c>
    </row>
    <row r="236" spans="1:10" ht="18.75" hidden="1">
      <c r="A236" s="376"/>
      <c r="B236" s="10"/>
      <c r="C236" s="94" t="s">
        <v>163</v>
      </c>
      <c r="D236" s="16" t="s">
        <v>19</v>
      </c>
      <c r="E236" s="12" t="s">
        <v>164</v>
      </c>
      <c r="F236" s="95"/>
      <c r="G236" s="95" t="s">
        <v>20</v>
      </c>
      <c r="H236" s="95" t="s">
        <v>20</v>
      </c>
      <c r="I236" s="73"/>
      <c r="J236" s="96">
        <f>J237</f>
        <v>0</v>
      </c>
    </row>
    <row r="237" spans="1:10" ht="18.75" hidden="1">
      <c r="A237" s="376"/>
      <c r="B237" s="10"/>
      <c r="C237" s="103" t="s">
        <v>165</v>
      </c>
      <c r="D237" s="16" t="s">
        <v>19</v>
      </c>
      <c r="E237" s="12" t="s">
        <v>164</v>
      </c>
      <c r="F237" s="16" t="s">
        <v>166</v>
      </c>
      <c r="G237" s="95" t="s">
        <v>20</v>
      </c>
      <c r="H237" s="95" t="s">
        <v>20</v>
      </c>
      <c r="I237" s="73"/>
      <c r="J237" s="96">
        <f>J238</f>
        <v>0</v>
      </c>
    </row>
    <row r="238" spans="1:10" ht="18.75" hidden="1">
      <c r="A238" s="376"/>
      <c r="B238" s="10"/>
      <c r="C238" s="103" t="s">
        <v>167</v>
      </c>
      <c r="D238" s="16" t="s">
        <v>19</v>
      </c>
      <c r="E238" s="12" t="s">
        <v>164</v>
      </c>
      <c r="F238" s="16" t="s">
        <v>166</v>
      </c>
      <c r="G238" s="16" t="s">
        <v>168</v>
      </c>
      <c r="H238" s="95"/>
      <c r="I238" s="73"/>
      <c r="J238" s="96">
        <f>J239</f>
        <v>0</v>
      </c>
    </row>
    <row r="239" spans="1:10" ht="37.5" hidden="1">
      <c r="A239" s="376"/>
      <c r="B239" s="10"/>
      <c r="C239" s="25" t="s">
        <v>169</v>
      </c>
      <c r="D239" s="45" t="s">
        <v>19</v>
      </c>
      <c r="E239" s="98" t="s">
        <v>164</v>
      </c>
      <c r="F239" s="26" t="s">
        <v>166</v>
      </c>
      <c r="G239" s="26" t="s">
        <v>170</v>
      </c>
      <c r="H239" s="47"/>
      <c r="I239" s="47"/>
      <c r="J239" s="99">
        <f>J240</f>
        <v>0</v>
      </c>
    </row>
    <row r="240" spans="1:10" ht="18.75" hidden="1">
      <c r="A240" s="376"/>
      <c r="B240" s="10"/>
      <c r="C240" s="104" t="s">
        <v>35</v>
      </c>
      <c r="D240" s="20" t="s">
        <v>19</v>
      </c>
      <c r="E240" s="20" t="s">
        <v>164</v>
      </c>
      <c r="F240" s="20" t="s">
        <v>166</v>
      </c>
      <c r="G240" s="20" t="s">
        <v>170</v>
      </c>
      <c r="H240" s="20" t="s">
        <v>31</v>
      </c>
      <c r="I240" s="20" t="s">
        <v>32</v>
      </c>
      <c r="J240" s="100">
        <v>0</v>
      </c>
    </row>
    <row r="241" spans="1:10" ht="18.75">
      <c r="A241" s="376"/>
      <c r="B241" s="10"/>
      <c r="C241" s="25" t="s">
        <v>188</v>
      </c>
      <c r="D241" s="18" t="s">
        <v>19</v>
      </c>
      <c r="E241" s="112" t="s">
        <v>154</v>
      </c>
      <c r="F241" s="112" t="s">
        <v>185</v>
      </c>
      <c r="G241" s="112" t="s">
        <v>189</v>
      </c>
      <c r="H241" s="56"/>
      <c r="I241" s="56"/>
      <c r="J241" s="19">
        <f>J242+J243+J244</f>
        <v>12207</v>
      </c>
    </row>
    <row r="242" spans="1:10" ht="18.75">
      <c r="A242" s="376"/>
      <c r="B242" s="10"/>
      <c r="C242" s="104" t="s">
        <v>340</v>
      </c>
      <c r="D242" s="55" t="s">
        <v>19</v>
      </c>
      <c r="E242" s="55" t="s">
        <v>154</v>
      </c>
      <c r="F242" s="55" t="s">
        <v>185</v>
      </c>
      <c r="G242" s="55" t="s">
        <v>189</v>
      </c>
      <c r="H242" s="55" t="s">
        <v>190</v>
      </c>
      <c r="I242" s="55" t="s">
        <v>32</v>
      </c>
      <c r="J242" s="68">
        <v>12207</v>
      </c>
    </row>
    <row r="243" spans="1:10" ht="18.75" hidden="1">
      <c r="A243" s="376"/>
      <c r="B243" s="10"/>
      <c r="C243" s="67" t="s">
        <v>60</v>
      </c>
      <c r="D243" s="55" t="s">
        <v>19</v>
      </c>
      <c r="E243" s="55" t="s">
        <v>154</v>
      </c>
      <c r="F243" s="55" t="s">
        <v>185</v>
      </c>
      <c r="G243" s="55" t="s">
        <v>189</v>
      </c>
      <c r="H243" s="55" t="s">
        <v>190</v>
      </c>
      <c r="I243" s="55" t="s">
        <v>61</v>
      </c>
      <c r="J243" s="154">
        <v>0</v>
      </c>
    </row>
    <row r="244" spans="1:10" ht="54" hidden="1">
      <c r="A244" s="376"/>
      <c r="B244" s="10"/>
      <c r="C244" s="66" t="s">
        <v>332</v>
      </c>
      <c r="D244" s="20" t="s">
        <v>19</v>
      </c>
      <c r="E244" s="20" t="s">
        <v>154</v>
      </c>
      <c r="F244" s="20" t="s">
        <v>185</v>
      </c>
      <c r="G244" s="20" t="s">
        <v>189</v>
      </c>
      <c r="H244" s="20" t="s">
        <v>190</v>
      </c>
      <c r="I244" s="20" t="s">
        <v>331</v>
      </c>
      <c r="J244" s="21">
        <v>0</v>
      </c>
    </row>
    <row r="245" spans="1:10" ht="18.75">
      <c r="A245" s="376"/>
      <c r="B245" s="10"/>
      <c r="C245" s="24" t="s">
        <v>297</v>
      </c>
      <c r="D245" s="16" t="s">
        <v>19</v>
      </c>
      <c r="E245" s="16" t="s">
        <v>154</v>
      </c>
      <c r="F245" s="16" t="s">
        <v>302</v>
      </c>
      <c r="G245" s="16" t="s">
        <v>20</v>
      </c>
      <c r="H245" s="16" t="s">
        <v>20</v>
      </c>
      <c r="I245" s="12"/>
      <c r="J245" s="14">
        <f>J246</f>
        <v>527.5</v>
      </c>
    </row>
    <row r="246" spans="1:10" ht="18.75">
      <c r="A246" s="376"/>
      <c r="B246" s="10"/>
      <c r="C246" s="24" t="s">
        <v>298</v>
      </c>
      <c r="D246" s="16" t="s">
        <v>19</v>
      </c>
      <c r="E246" s="16" t="s">
        <v>154</v>
      </c>
      <c r="F246" s="16" t="s">
        <v>302</v>
      </c>
      <c r="G246" s="16" t="s">
        <v>158</v>
      </c>
      <c r="H246" s="16" t="s">
        <v>20</v>
      </c>
      <c r="I246" s="12"/>
      <c r="J246" s="14">
        <f>J247</f>
        <v>527.5</v>
      </c>
    </row>
    <row r="247" spans="1:10" ht="18.75">
      <c r="A247" s="376"/>
      <c r="B247" s="10"/>
      <c r="C247" s="25" t="s">
        <v>312</v>
      </c>
      <c r="D247" s="18" t="s">
        <v>19</v>
      </c>
      <c r="E247" s="18" t="s">
        <v>154</v>
      </c>
      <c r="F247" s="112" t="s">
        <v>302</v>
      </c>
      <c r="G247" s="112" t="s">
        <v>160</v>
      </c>
      <c r="H247" s="112" t="s">
        <v>20</v>
      </c>
      <c r="I247" s="56"/>
      <c r="J247" s="19">
        <f>J248</f>
        <v>527.5</v>
      </c>
    </row>
    <row r="248" spans="1:10" ht="18.75">
      <c r="A248" s="376"/>
      <c r="B248" s="10"/>
      <c r="C248" s="104" t="s">
        <v>340</v>
      </c>
      <c r="D248" s="20" t="s">
        <v>19</v>
      </c>
      <c r="E248" s="20" t="s">
        <v>154</v>
      </c>
      <c r="F248" s="20" t="s">
        <v>302</v>
      </c>
      <c r="G248" s="20" t="s">
        <v>160</v>
      </c>
      <c r="H248" s="20" t="s">
        <v>190</v>
      </c>
      <c r="I248" s="20" t="s">
        <v>32</v>
      </c>
      <c r="J248" s="21">
        <v>527.5</v>
      </c>
    </row>
    <row r="249" spans="1:10" ht="18.75">
      <c r="A249" s="376"/>
      <c r="B249" s="10"/>
      <c r="C249" s="97" t="s">
        <v>171</v>
      </c>
      <c r="D249" s="16" t="s">
        <v>19</v>
      </c>
      <c r="E249" s="16" t="s">
        <v>172</v>
      </c>
      <c r="F249" s="73"/>
      <c r="G249" s="73"/>
      <c r="H249" s="73"/>
      <c r="I249" s="73"/>
      <c r="J249" s="105">
        <f>J250+J255</f>
        <v>1120</v>
      </c>
    </row>
    <row r="250" spans="1:10" ht="18.75">
      <c r="A250" s="376"/>
      <c r="B250" s="10"/>
      <c r="C250" s="144" t="s">
        <v>237</v>
      </c>
      <c r="D250" s="16" t="s">
        <v>19</v>
      </c>
      <c r="E250" s="71" t="s">
        <v>172</v>
      </c>
      <c r="F250" s="71" t="s">
        <v>246</v>
      </c>
      <c r="G250" s="71"/>
      <c r="H250" s="72"/>
      <c r="I250" s="73"/>
      <c r="J250" s="105">
        <f>J251</f>
        <v>620</v>
      </c>
    </row>
    <row r="251" spans="1:10" ht="18.75">
      <c r="A251" s="376"/>
      <c r="B251" s="10"/>
      <c r="C251" s="145" t="s">
        <v>238</v>
      </c>
      <c r="D251" s="16" t="s">
        <v>19</v>
      </c>
      <c r="E251" s="16" t="s">
        <v>172</v>
      </c>
      <c r="F251" s="16" t="s">
        <v>246</v>
      </c>
      <c r="G251" s="16" t="s">
        <v>247</v>
      </c>
      <c r="H251" s="73"/>
      <c r="I251" s="73"/>
      <c r="J251" s="105">
        <f>J252</f>
        <v>620</v>
      </c>
    </row>
    <row r="252" spans="1:10" ht="18.75">
      <c r="A252" s="376"/>
      <c r="B252" s="10"/>
      <c r="C252" s="143" t="s">
        <v>239</v>
      </c>
      <c r="D252" s="16" t="s">
        <v>19</v>
      </c>
      <c r="E252" s="16" t="s">
        <v>172</v>
      </c>
      <c r="F252" s="16" t="s">
        <v>246</v>
      </c>
      <c r="G252" s="16" t="s">
        <v>248</v>
      </c>
      <c r="H252" s="16"/>
      <c r="I252" s="73"/>
      <c r="J252" s="105">
        <f>J253</f>
        <v>620</v>
      </c>
    </row>
    <row r="253" spans="1:10" ht="37.5">
      <c r="A253" s="376"/>
      <c r="B253" s="10"/>
      <c r="C253" s="44" t="s">
        <v>240</v>
      </c>
      <c r="D253" s="26" t="s">
        <v>19</v>
      </c>
      <c r="E253" s="26" t="s">
        <v>172</v>
      </c>
      <c r="F253" s="26" t="s">
        <v>246</v>
      </c>
      <c r="G253" s="26" t="s">
        <v>249</v>
      </c>
      <c r="H253" s="47"/>
      <c r="I253" s="47"/>
      <c r="J253" s="106">
        <f>J254</f>
        <v>620</v>
      </c>
    </row>
    <row r="254" spans="1:10" ht="18.75">
      <c r="A254" s="376"/>
      <c r="B254" s="10"/>
      <c r="C254" s="104" t="s">
        <v>241</v>
      </c>
      <c r="D254" s="20" t="s">
        <v>19</v>
      </c>
      <c r="E254" s="20" t="s">
        <v>172</v>
      </c>
      <c r="F254" s="151" t="s">
        <v>246</v>
      </c>
      <c r="G254" s="151" t="s">
        <v>249</v>
      </c>
      <c r="H254" s="20" t="s">
        <v>250</v>
      </c>
      <c r="I254" s="20" t="s">
        <v>32</v>
      </c>
      <c r="J254" s="100">
        <v>620</v>
      </c>
    </row>
    <row r="255" spans="1:10" ht="18.75">
      <c r="A255" s="376"/>
      <c r="B255" s="10"/>
      <c r="C255" s="147" t="s">
        <v>242</v>
      </c>
      <c r="D255" s="16" t="s">
        <v>19</v>
      </c>
      <c r="E255" s="149" t="s">
        <v>172</v>
      </c>
      <c r="F255" s="150" t="s">
        <v>251</v>
      </c>
      <c r="G255" s="22"/>
      <c r="H255" s="22"/>
      <c r="I255" s="73"/>
      <c r="J255" s="105">
        <f>J256</f>
        <v>500</v>
      </c>
    </row>
    <row r="256" spans="1:10" ht="18.75">
      <c r="A256" s="376"/>
      <c r="B256" s="10"/>
      <c r="C256" s="147" t="s">
        <v>243</v>
      </c>
      <c r="D256" s="16" t="s">
        <v>19</v>
      </c>
      <c r="E256" s="149" t="s">
        <v>172</v>
      </c>
      <c r="F256" s="150" t="s">
        <v>251</v>
      </c>
      <c r="G256" s="150" t="s">
        <v>252</v>
      </c>
      <c r="H256" s="22"/>
      <c r="I256" s="73"/>
      <c r="J256" s="105">
        <f>J261+J257</f>
        <v>500</v>
      </c>
    </row>
    <row r="257" spans="1:10" ht="18.75">
      <c r="A257" s="376"/>
      <c r="B257" s="10"/>
      <c r="C257" s="126" t="s">
        <v>244</v>
      </c>
      <c r="D257" s="16" t="s">
        <v>19</v>
      </c>
      <c r="E257" s="95" t="s">
        <v>172</v>
      </c>
      <c r="F257" s="16" t="s">
        <v>251</v>
      </c>
      <c r="G257" s="16" t="s">
        <v>265</v>
      </c>
      <c r="H257" s="73"/>
      <c r="I257" s="73"/>
      <c r="J257" s="105">
        <f>J258</f>
        <v>300</v>
      </c>
    </row>
    <row r="258" spans="1:10" ht="37.5">
      <c r="A258" s="376"/>
      <c r="B258" s="10"/>
      <c r="C258" s="48" t="s">
        <v>264</v>
      </c>
      <c r="D258" s="26" t="s">
        <v>19</v>
      </c>
      <c r="E258" s="45" t="s">
        <v>172</v>
      </c>
      <c r="F258" s="26" t="s">
        <v>251</v>
      </c>
      <c r="G258" s="26" t="s">
        <v>265</v>
      </c>
      <c r="H258" s="47"/>
      <c r="I258" s="47"/>
      <c r="J258" s="106">
        <f>J259+J260</f>
        <v>300</v>
      </c>
    </row>
    <row r="259" spans="1:10" ht="18.75">
      <c r="A259" s="376"/>
      <c r="B259" s="10"/>
      <c r="C259" s="113" t="s">
        <v>241</v>
      </c>
      <c r="D259" s="54" t="s">
        <v>19</v>
      </c>
      <c r="E259" s="55" t="s">
        <v>172</v>
      </c>
      <c r="F259" s="55" t="s">
        <v>251</v>
      </c>
      <c r="G259" s="55" t="s">
        <v>265</v>
      </c>
      <c r="H259" s="55" t="s">
        <v>250</v>
      </c>
      <c r="I259" s="55" t="s">
        <v>32</v>
      </c>
      <c r="J259" s="160">
        <v>300</v>
      </c>
    </row>
    <row r="260" spans="1:10" ht="18.75" hidden="1">
      <c r="A260" s="376"/>
      <c r="B260" s="10"/>
      <c r="C260" s="66" t="s">
        <v>60</v>
      </c>
      <c r="D260" s="153" t="s">
        <v>19</v>
      </c>
      <c r="E260" s="20" t="s">
        <v>172</v>
      </c>
      <c r="F260" s="20" t="s">
        <v>251</v>
      </c>
      <c r="G260" s="20" t="s">
        <v>265</v>
      </c>
      <c r="H260" s="20" t="s">
        <v>250</v>
      </c>
      <c r="I260" s="20" t="s">
        <v>61</v>
      </c>
      <c r="J260" s="100">
        <v>0</v>
      </c>
    </row>
    <row r="261" spans="1:10" ht="18.75">
      <c r="A261" s="376"/>
      <c r="B261" s="10"/>
      <c r="C261" s="97" t="s">
        <v>244</v>
      </c>
      <c r="D261" s="16" t="s">
        <v>19</v>
      </c>
      <c r="E261" s="95" t="s">
        <v>172</v>
      </c>
      <c r="F261" s="16" t="s">
        <v>251</v>
      </c>
      <c r="G261" s="16" t="s">
        <v>253</v>
      </c>
      <c r="H261" s="73"/>
      <c r="I261" s="73"/>
      <c r="J261" s="105">
        <f>J262</f>
        <v>200</v>
      </c>
    </row>
    <row r="262" spans="1:10" ht="33.75" customHeight="1">
      <c r="A262" s="376"/>
      <c r="B262" s="10"/>
      <c r="C262" s="148" t="s">
        <v>245</v>
      </c>
      <c r="D262" s="18" t="s">
        <v>19</v>
      </c>
      <c r="E262" s="134" t="s">
        <v>172</v>
      </c>
      <c r="F262" s="71" t="s">
        <v>251</v>
      </c>
      <c r="G262" s="18" t="s">
        <v>254</v>
      </c>
      <c r="H262" s="56"/>
      <c r="I262" s="56"/>
      <c r="J262" s="152">
        <f>J263</f>
        <v>200</v>
      </c>
    </row>
    <row r="263" spans="1:10" ht="18.75">
      <c r="A263" s="376"/>
      <c r="B263" s="10"/>
      <c r="C263" s="146" t="s">
        <v>241</v>
      </c>
      <c r="D263" s="20" t="s">
        <v>19</v>
      </c>
      <c r="E263" s="20" t="s">
        <v>172</v>
      </c>
      <c r="F263" s="20" t="s">
        <v>251</v>
      </c>
      <c r="G263" s="20" t="s">
        <v>254</v>
      </c>
      <c r="H263" s="20" t="s">
        <v>250</v>
      </c>
      <c r="I263" s="20" t="s">
        <v>32</v>
      </c>
      <c r="J263" s="100">
        <v>200</v>
      </c>
    </row>
    <row r="264" spans="1:10" ht="18.75">
      <c r="A264" s="376"/>
      <c r="B264" s="10"/>
      <c r="C264" s="94" t="s">
        <v>165</v>
      </c>
      <c r="D264" s="16" t="s">
        <v>19</v>
      </c>
      <c r="E264" s="12" t="s">
        <v>174</v>
      </c>
      <c r="F264" s="95"/>
      <c r="G264" s="95" t="s">
        <v>20</v>
      </c>
      <c r="H264" s="95" t="s">
        <v>20</v>
      </c>
      <c r="I264" s="73"/>
      <c r="J264" s="96">
        <f>J265</f>
        <v>380</v>
      </c>
    </row>
    <row r="265" spans="1:10" ht="18.75">
      <c r="A265" s="376"/>
      <c r="B265" s="10"/>
      <c r="C265" s="103" t="s">
        <v>300</v>
      </c>
      <c r="D265" s="16" t="s">
        <v>19</v>
      </c>
      <c r="E265" s="12" t="s">
        <v>174</v>
      </c>
      <c r="F265" s="16" t="s">
        <v>299</v>
      </c>
      <c r="G265" s="95" t="s">
        <v>20</v>
      </c>
      <c r="H265" s="95" t="s">
        <v>20</v>
      </c>
      <c r="I265" s="73"/>
      <c r="J265" s="96">
        <f>J266</f>
        <v>380</v>
      </c>
    </row>
    <row r="266" spans="1:10" ht="18.75">
      <c r="A266" s="376"/>
      <c r="B266" s="10"/>
      <c r="C266" s="103" t="s">
        <v>167</v>
      </c>
      <c r="D266" s="16" t="s">
        <v>19</v>
      </c>
      <c r="E266" s="12" t="s">
        <v>174</v>
      </c>
      <c r="F266" s="16" t="s">
        <v>299</v>
      </c>
      <c r="G266" s="16" t="s">
        <v>168</v>
      </c>
      <c r="H266" s="95"/>
      <c r="I266" s="73"/>
      <c r="J266" s="96">
        <f>J267</f>
        <v>380</v>
      </c>
    </row>
    <row r="267" spans="1:10" ht="18.75">
      <c r="A267" s="376"/>
      <c r="B267" s="10"/>
      <c r="C267" s="44" t="s">
        <v>301</v>
      </c>
      <c r="D267" s="45" t="s">
        <v>19</v>
      </c>
      <c r="E267" s="41" t="s">
        <v>174</v>
      </c>
      <c r="F267" s="26" t="s">
        <v>299</v>
      </c>
      <c r="G267" s="26" t="s">
        <v>170</v>
      </c>
      <c r="H267" s="47"/>
      <c r="I267" s="47"/>
      <c r="J267" s="99">
        <f>J268</f>
        <v>380</v>
      </c>
    </row>
    <row r="268" spans="1:10" ht="18.75">
      <c r="A268" s="376"/>
      <c r="B268" s="10"/>
      <c r="C268" s="104" t="s">
        <v>340</v>
      </c>
      <c r="D268" s="20" t="s">
        <v>19</v>
      </c>
      <c r="E268" s="22" t="s">
        <v>174</v>
      </c>
      <c r="F268" s="20" t="s">
        <v>299</v>
      </c>
      <c r="G268" s="20" t="s">
        <v>170</v>
      </c>
      <c r="H268" s="20" t="s">
        <v>190</v>
      </c>
      <c r="I268" s="20" t="s">
        <v>32</v>
      </c>
      <c r="J268" s="100">
        <v>380</v>
      </c>
    </row>
    <row r="269" spans="1:10" ht="18.75">
      <c r="A269" s="376"/>
      <c r="B269" s="10"/>
      <c r="C269" s="227" t="s">
        <v>36</v>
      </c>
      <c r="D269" s="149" t="s">
        <v>19</v>
      </c>
      <c r="E269" s="149" t="s">
        <v>306</v>
      </c>
      <c r="F269" s="22"/>
      <c r="G269" s="22"/>
      <c r="H269" s="22"/>
      <c r="I269" s="72"/>
      <c r="J269" s="178">
        <f>J270</f>
        <v>100</v>
      </c>
    </row>
    <row r="270" spans="1:10" ht="22.5" customHeight="1">
      <c r="A270" s="376"/>
      <c r="B270" s="10"/>
      <c r="C270" s="24" t="s">
        <v>307</v>
      </c>
      <c r="D270" s="16" t="s">
        <v>19</v>
      </c>
      <c r="E270" s="16" t="s">
        <v>306</v>
      </c>
      <c r="F270" s="16" t="s">
        <v>308</v>
      </c>
      <c r="G270" s="16"/>
      <c r="H270" s="16"/>
      <c r="I270" s="16"/>
      <c r="J270" s="14">
        <f>J271</f>
        <v>100</v>
      </c>
    </row>
    <row r="271" spans="1:10" ht="18.75">
      <c r="A271" s="376"/>
      <c r="B271" s="10"/>
      <c r="C271" s="143" t="s">
        <v>38</v>
      </c>
      <c r="D271" s="16" t="s">
        <v>19</v>
      </c>
      <c r="E271" s="16" t="s">
        <v>306</v>
      </c>
      <c r="F271" s="16" t="s">
        <v>308</v>
      </c>
      <c r="G271" s="16" t="s">
        <v>39</v>
      </c>
      <c r="H271" s="16" t="s">
        <v>20</v>
      </c>
      <c r="I271" s="16" t="s">
        <v>20</v>
      </c>
      <c r="J271" s="51">
        <f>J272</f>
        <v>100</v>
      </c>
    </row>
    <row r="272" spans="1:10" ht="18.75">
      <c r="A272" s="376"/>
      <c r="B272" s="10"/>
      <c r="C272" s="17" t="s">
        <v>40</v>
      </c>
      <c r="D272" s="18" t="s">
        <v>19</v>
      </c>
      <c r="E272" s="18" t="s">
        <v>306</v>
      </c>
      <c r="F272" s="18" t="s">
        <v>308</v>
      </c>
      <c r="G272" s="18" t="s">
        <v>41</v>
      </c>
      <c r="H272" s="18"/>
      <c r="I272" s="18"/>
      <c r="J272" s="19">
        <f>J273</f>
        <v>100</v>
      </c>
    </row>
    <row r="273" spans="1:10" ht="19.5" thickBot="1">
      <c r="A273" s="376"/>
      <c r="B273" s="168"/>
      <c r="C273" s="264" t="s">
        <v>341</v>
      </c>
      <c r="D273" s="179" t="s">
        <v>19</v>
      </c>
      <c r="E273" s="179" t="s">
        <v>306</v>
      </c>
      <c r="F273" s="179" t="s">
        <v>308</v>
      </c>
      <c r="G273" s="179" t="s">
        <v>41</v>
      </c>
      <c r="H273" s="179" t="s">
        <v>345</v>
      </c>
      <c r="I273" s="179" t="s">
        <v>32</v>
      </c>
      <c r="J273" s="230">
        <v>100</v>
      </c>
    </row>
    <row r="274" spans="1:10" ht="19.5" hidden="1" thickBot="1">
      <c r="A274" s="376"/>
      <c r="B274" s="10"/>
      <c r="C274" s="228"/>
      <c r="D274" s="78"/>
      <c r="E274" s="78"/>
      <c r="F274" s="78"/>
      <c r="G274" s="78"/>
      <c r="H274" s="78"/>
      <c r="I274" s="78"/>
      <c r="J274" s="229"/>
    </row>
    <row r="275" spans="1:10" ht="19.5" hidden="1" thickBot="1">
      <c r="A275" s="376"/>
      <c r="B275" s="10"/>
      <c r="C275" s="107"/>
      <c r="D275" s="108"/>
      <c r="E275" s="108"/>
      <c r="F275" s="108"/>
      <c r="G275" s="108"/>
      <c r="H275" s="108"/>
      <c r="I275" s="108"/>
      <c r="J275" s="109"/>
    </row>
    <row r="276" spans="1:10" ht="54.75" hidden="1" thickBot="1">
      <c r="A276" s="376"/>
      <c r="B276" s="10"/>
      <c r="C276" s="107" t="s">
        <v>182</v>
      </c>
      <c r="D276" s="108" t="s">
        <v>19</v>
      </c>
      <c r="E276" s="108" t="s">
        <v>174</v>
      </c>
      <c r="F276" s="108" t="s">
        <v>175</v>
      </c>
      <c r="G276" s="108" t="s">
        <v>256</v>
      </c>
      <c r="H276" s="108" t="s">
        <v>180</v>
      </c>
      <c r="I276" s="108" t="s">
        <v>183</v>
      </c>
      <c r="J276" s="109">
        <v>0</v>
      </c>
    </row>
    <row r="277" spans="1:10" ht="57" thickBot="1">
      <c r="A277" s="110">
        <v>2</v>
      </c>
      <c r="B277" s="168" t="s">
        <v>191</v>
      </c>
      <c r="C277" s="169" t="s">
        <v>192</v>
      </c>
      <c r="D277" s="170" t="s">
        <v>193</v>
      </c>
      <c r="E277" s="170"/>
      <c r="F277" s="170"/>
      <c r="G277" s="170"/>
      <c r="H277" s="170"/>
      <c r="I277" s="170"/>
      <c r="J277" s="257">
        <f>J278+J286</f>
        <v>1488.3000000000002</v>
      </c>
    </row>
    <row r="278" spans="1:10" ht="18.75">
      <c r="A278" s="234"/>
      <c r="B278" s="111"/>
      <c r="C278" s="114" t="s">
        <v>22</v>
      </c>
      <c r="D278" s="115" t="s">
        <v>193</v>
      </c>
      <c r="E278" s="115" t="s">
        <v>23</v>
      </c>
      <c r="F278" s="115"/>
      <c r="G278" s="115" t="s">
        <v>20</v>
      </c>
      <c r="H278" s="115" t="s">
        <v>20</v>
      </c>
      <c r="I278" s="115" t="s">
        <v>20</v>
      </c>
      <c r="J278" s="258">
        <f>J279</f>
        <v>1488.3000000000002</v>
      </c>
    </row>
    <row r="279" spans="1:10" ht="56.25">
      <c r="A279" s="116"/>
      <c r="B279" s="111"/>
      <c r="C279" s="24" t="s">
        <v>194</v>
      </c>
      <c r="D279" s="16" t="s">
        <v>193</v>
      </c>
      <c r="E279" s="16" t="s">
        <v>23</v>
      </c>
      <c r="F279" s="16" t="s">
        <v>195</v>
      </c>
      <c r="G279" s="16"/>
      <c r="H279" s="16"/>
      <c r="I279" s="16"/>
      <c r="J279" s="51">
        <f>J280+J290</f>
        <v>1488.3000000000002</v>
      </c>
    </row>
    <row r="280" spans="1:10" ht="56.25">
      <c r="A280" s="116"/>
      <c r="B280" s="111"/>
      <c r="C280" s="24" t="s">
        <v>26</v>
      </c>
      <c r="D280" s="16" t="s">
        <v>193</v>
      </c>
      <c r="E280" s="16" t="s">
        <v>23</v>
      </c>
      <c r="F280" s="16" t="s">
        <v>195</v>
      </c>
      <c r="G280" s="16" t="s">
        <v>27</v>
      </c>
      <c r="H280" s="16" t="s">
        <v>20</v>
      </c>
      <c r="I280" s="16" t="s">
        <v>20</v>
      </c>
      <c r="J280" s="51">
        <f>J281+J284</f>
        <v>1387.8000000000002</v>
      </c>
    </row>
    <row r="281" spans="1:10" ht="18.75">
      <c r="A281" s="116"/>
      <c r="B281" s="111"/>
      <c r="C281" s="30" t="s">
        <v>28</v>
      </c>
      <c r="D281" s="26" t="s">
        <v>193</v>
      </c>
      <c r="E281" s="26" t="s">
        <v>23</v>
      </c>
      <c r="F281" s="26" t="s">
        <v>195</v>
      </c>
      <c r="G281" s="26" t="s">
        <v>29</v>
      </c>
      <c r="H281" s="26"/>
      <c r="I281" s="47"/>
      <c r="J281" s="52">
        <f>J282+J283</f>
        <v>558.6</v>
      </c>
    </row>
    <row r="282" spans="1:10" ht="18">
      <c r="A282" s="116"/>
      <c r="B282" s="111"/>
      <c r="C282" s="244" t="s">
        <v>35</v>
      </c>
      <c r="D282" s="55" t="s">
        <v>193</v>
      </c>
      <c r="E282" s="55" t="s">
        <v>23</v>
      </c>
      <c r="F282" s="55" t="s">
        <v>195</v>
      </c>
      <c r="G282" s="55" t="s">
        <v>29</v>
      </c>
      <c r="H282" s="55" t="s">
        <v>31</v>
      </c>
      <c r="I282" s="55" t="s">
        <v>32</v>
      </c>
      <c r="J282" s="68">
        <v>558.6</v>
      </c>
    </row>
    <row r="283" spans="1:10" ht="18" hidden="1">
      <c r="A283" s="259"/>
      <c r="B283" s="111"/>
      <c r="C283" s="64" t="s">
        <v>60</v>
      </c>
      <c r="D283" s="20" t="s">
        <v>193</v>
      </c>
      <c r="E283" s="20" t="s">
        <v>23</v>
      </c>
      <c r="F283" s="20" t="s">
        <v>195</v>
      </c>
      <c r="G283" s="20" t="s">
        <v>29</v>
      </c>
      <c r="H283" s="20" t="s">
        <v>61</v>
      </c>
      <c r="I283" s="20" t="s">
        <v>32</v>
      </c>
      <c r="J283" s="21"/>
    </row>
    <row r="284" spans="1:10" ht="18.75">
      <c r="A284" s="116"/>
      <c r="B284" s="111"/>
      <c r="C284" s="30" t="s">
        <v>196</v>
      </c>
      <c r="D284" s="26" t="s">
        <v>193</v>
      </c>
      <c r="E284" s="26" t="s">
        <v>23</v>
      </c>
      <c r="F284" s="26" t="s">
        <v>195</v>
      </c>
      <c r="G284" s="26" t="s">
        <v>197</v>
      </c>
      <c r="H284" s="26"/>
      <c r="I284" s="47"/>
      <c r="J284" s="52">
        <f>J285</f>
        <v>829.2</v>
      </c>
    </row>
    <row r="285" spans="1:10" ht="18">
      <c r="A285" s="116"/>
      <c r="B285" s="111"/>
      <c r="C285" s="64" t="s">
        <v>35</v>
      </c>
      <c r="D285" s="20" t="s">
        <v>193</v>
      </c>
      <c r="E285" s="20" t="s">
        <v>23</v>
      </c>
      <c r="F285" s="20" t="s">
        <v>195</v>
      </c>
      <c r="G285" s="20" t="s">
        <v>197</v>
      </c>
      <c r="H285" s="20" t="s">
        <v>31</v>
      </c>
      <c r="I285" s="20" t="s">
        <v>32</v>
      </c>
      <c r="J285" s="29">
        <v>829.2</v>
      </c>
    </row>
    <row r="286" spans="1:10" ht="37.5" hidden="1">
      <c r="A286" s="116"/>
      <c r="B286" s="111"/>
      <c r="C286" s="24" t="s">
        <v>155</v>
      </c>
      <c r="D286" s="16" t="s">
        <v>193</v>
      </c>
      <c r="E286" s="12" t="s">
        <v>154</v>
      </c>
      <c r="F286" s="16" t="s">
        <v>156</v>
      </c>
      <c r="G286" s="22"/>
      <c r="H286" s="72"/>
      <c r="I286" s="72"/>
      <c r="J286" s="117">
        <f>J287</f>
        <v>0</v>
      </c>
    </row>
    <row r="287" spans="1:10" ht="37.5" hidden="1">
      <c r="A287" s="116"/>
      <c r="B287" s="111"/>
      <c r="C287" s="30" t="s">
        <v>157</v>
      </c>
      <c r="D287" s="16" t="s">
        <v>193</v>
      </c>
      <c r="E287" s="12" t="s">
        <v>154</v>
      </c>
      <c r="F287" s="16" t="s">
        <v>156</v>
      </c>
      <c r="G287" s="16" t="s">
        <v>158</v>
      </c>
      <c r="H287" s="73"/>
      <c r="I287" s="73"/>
      <c r="J287" s="74">
        <f>J288</f>
        <v>0</v>
      </c>
    </row>
    <row r="288" spans="1:10" ht="37.5" hidden="1">
      <c r="A288" s="116"/>
      <c r="B288" s="111"/>
      <c r="C288" s="25" t="s">
        <v>161</v>
      </c>
      <c r="D288" s="118" t="s">
        <v>193</v>
      </c>
      <c r="E288" s="98" t="s">
        <v>154</v>
      </c>
      <c r="F288" s="26" t="s">
        <v>156</v>
      </c>
      <c r="G288" s="26" t="s">
        <v>162</v>
      </c>
      <c r="H288" s="47"/>
      <c r="I288" s="47"/>
      <c r="J288" s="99">
        <f>J289</f>
        <v>0</v>
      </c>
    </row>
    <row r="289" spans="1:10" ht="18.75" hidden="1" thickBot="1">
      <c r="A289" s="116"/>
      <c r="B289" s="111"/>
      <c r="C289" s="242" t="s">
        <v>35</v>
      </c>
      <c r="D289" s="119" t="s">
        <v>193</v>
      </c>
      <c r="E289" s="20" t="s">
        <v>154</v>
      </c>
      <c r="F289" s="20" t="s">
        <v>156</v>
      </c>
      <c r="G289" s="20" t="s">
        <v>162</v>
      </c>
      <c r="H289" s="20" t="s">
        <v>31</v>
      </c>
      <c r="I289" s="20" t="s">
        <v>32</v>
      </c>
      <c r="J289" s="100"/>
    </row>
    <row r="290" spans="1:10" ht="18.75">
      <c r="A290" s="116"/>
      <c r="B290" s="111"/>
      <c r="C290" s="180" t="s">
        <v>173</v>
      </c>
      <c r="D290" s="183" t="s">
        <v>193</v>
      </c>
      <c r="E290" s="184" t="s">
        <v>195</v>
      </c>
      <c r="F290" s="185" t="s">
        <v>195</v>
      </c>
      <c r="G290" s="98" t="s">
        <v>176</v>
      </c>
      <c r="H290" s="87"/>
      <c r="I290" s="22"/>
      <c r="J290" s="260">
        <f>J291</f>
        <v>100.5</v>
      </c>
    </row>
    <row r="291" spans="1:10" ht="75">
      <c r="A291" s="116"/>
      <c r="B291" s="111"/>
      <c r="C291" s="181" t="s">
        <v>178</v>
      </c>
      <c r="D291" s="183" t="s">
        <v>193</v>
      </c>
      <c r="E291" s="186" t="s">
        <v>346</v>
      </c>
      <c r="F291" s="187" t="s">
        <v>195</v>
      </c>
      <c r="G291" s="188" t="s">
        <v>177</v>
      </c>
      <c r="H291" s="189"/>
      <c r="I291" s="22"/>
      <c r="J291" s="260">
        <f>J292</f>
        <v>100.5</v>
      </c>
    </row>
    <row r="292" spans="1:10" ht="18.75">
      <c r="A292" s="116"/>
      <c r="B292" s="111"/>
      <c r="C292" s="196" t="s">
        <v>304</v>
      </c>
      <c r="D292" s="85" t="s">
        <v>193</v>
      </c>
      <c r="E292" s="185" t="s">
        <v>195</v>
      </c>
      <c r="F292" s="185" t="s">
        <v>195</v>
      </c>
      <c r="G292" s="185" t="s">
        <v>177</v>
      </c>
      <c r="H292" s="185"/>
      <c r="I292" s="47"/>
      <c r="J292" s="261">
        <f>J293</f>
        <v>100.5</v>
      </c>
    </row>
    <row r="293" spans="1:10" ht="54.75" thickBot="1">
      <c r="A293" s="235"/>
      <c r="B293" s="241"/>
      <c r="C293" s="245" t="s">
        <v>344</v>
      </c>
      <c r="D293" s="55" t="s">
        <v>193</v>
      </c>
      <c r="E293" s="191" t="s">
        <v>195</v>
      </c>
      <c r="F293" s="191" t="s">
        <v>195</v>
      </c>
      <c r="G293" s="191" t="s">
        <v>342</v>
      </c>
      <c r="H293" s="191" t="s">
        <v>334</v>
      </c>
      <c r="I293" s="55" t="s">
        <v>343</v>
      </c>
      <c r="J293" s="262">
        <v>100.5</v>
      </c>
    </row>
    <row r="294" spans="1:10" ht="36.75" customHeight="1" thickBot="1">
      <c r="A294" s="370"/>
      <c r="B294" s="371"/>
      <c r="C294" s="243" t="s">
        <v>198</v>
      </c>
      <c r="D294" s="120"/>
      <c r="E294" s="120"/>
      <c r="F294" s="121"/>
      <c r="G294" s="121"/>
      <c r="H294" s="122"/>
      <c r="I294" s="120"/>
      <c r="J294" s="263">
        <f>J277+J15</f>
        <v>61157.200000000004</v>
      </c>
    </row>
  </sheetData>
  <sheetProtection/>
  <mergeCells count="11">
    <mergeCell ref="C1:J1"/>
    <mergeCell ref="C8:J8"/>
    <mergeCell ref="A16:A276"/>
    <mergeCell ref="G6:J6"/>
    <mergeCell ref="C2:J2"/>
    <mergeCell ref="C3:J3"/>
    <mergeCell ref="C4:J4"/>
    <mergeCell ref="A294:B294"/>
    <mergeCell ref="A9:J9"/>
    <mergeCell ref="A10:J10"/>
    <mergeCell ref="C5:J5"/>
  </mergeCells>
  <printOptions horizontalCentered="1"/>
  <pageMargins left="1.1811023622047245" right="0.5905511811023623" top="0.5905511811023623" bottom="0.5905511811023623" header="0.5118110236220472" footer="0.5118110236220472"/>
  <pageSetup fitToHeight="5" fitToWidth="1" horizontalDpi="1200" verticalDpi="1200" orientation="portrait" paperSize="9" scale="38" r:id="rId2"/>
  <headerFooter alignWithMargins="0">
    <oddFooter>&amp;CСтраница &amp;P</oddFooter>
  </headerFooter>
  <colBreaks count="1" manualBreakCount="1">
    <brk id="2" max="15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8"/>
  <sheetViews>
    <sheetView showGridLines="0" view="pageBreakPreview" zoomScale="60" zoomScaleNormal="50" workbookViewId="0" topLeftCell="C1">
      <selection activeCell="A12" sqref="A12:J12"/>
    </sheetView>
  </sheetViews>
  <sheetFormatPr defaultColWidth="9.00390625" defaultRowHeight="12.75"/>
  <cols>
    <col min="1" max="2" width="8.375" style="0" customWidth="1"/>
    <col min="3" max="3" width="110.125" style="0" customWidth="1"/>
    <col min="4" max="5" width="9.875" style="0" customWidth="1"/>
    <col min="6" max="6" width="10.375" style="0" customWidth="1"/>
    <col min="7" max="8" width="13.375" style="0" customWidth="1"/>
    <col min="9" max="9" width="9.875" style="0" customWidth="1"/>
    <col min="10" max="10" width="26.375" style="0" customWidth="1"/>
    <col min="11" max="11" width="13.00390625" style="0" customWidth="1"/>
  </cols>
  <sheetData>
    <row r="1" spans="3:10" ht="20.25">
      <c r="C1" s="373" t="s">
        <v>214</v>
      </c>
      <c r="D1" s="373"/>
      <c r="E1" s="373"/>
      <c r="F1" s="373"/>
      <c r="G1" s="373"/>
      <c r="H1" s="373"/>
      <c r="I1" s="373"/>
      <c r="J1" s="373"/>
    </row>
    <row r="2" spans="3:10" ht="20.25">
      <c r="C2" s="373" t="s">
        <v>285</v>
      </c>
      <c r="D2" s="373"/>
      <c r="E2" s="373"/>
      <c r="F2" s="373"/>
      <c r="G2" s="373"/>
      <c r="H2" s="373"/>
      <c r="I2" s="373"/>
      <c r="J2" s="373"/>
    </row>
    <row r="3" spans="3:10" ht="20.25">
      <c r="C3" s="373" t="s">
        <v>0</v>
      </c>
      <c r="D3" s="373"/>
      <c r="E3" s="373"/>
      <c r="F3" s="373"/>
      <c r="G3" s="373"/>
      <c r="H3" s="373"/>
      <c r="I3" s="373"/>
      <c r="J3" s="373"/>
    </row>
    <row r="4" spans="3:10" ht="20.25">
      <c r="C4" s="373" t="s">
        <v>350</v>
      </c>
      <c r="D4" s="373"/>
      <c r="E4" s="373"/>
      <c r="F4" s="373"/>
      <c r="G4" s="373"/>
      <c r="H4" s="373"/>
      <c r="I4" s="373"/>
      <c r="J4" s="373"/>
    </row>
    <row r="5" spans="3:10" ht="20.25">
      <c r="C5" s="373" t="s">
        <v>349</v>
      </c>
      <c r="D5" s="373"/>
      <c r="E5" s="373"/>
      <c r="F5" s="373"/>
      <c r="G5" s="373"/>
      <c r="H5" s="373"/>
      <c r="I5" s="373"/>
      <c r="J5" s="373"/>
    </row>
    <row r="6" spans="7:10" ht="20.25">
      <c r="G6" s="377" t="s">
        <v>347</v>
      </c>
      <c r="H6" s="377"/>
      <c r="I6" s="377"/>
      <c r="J6" s="377"/>
    </row>
    <row r="7" spans="6:10" ht="20.25" customHeight="1">
      <c r="F7" s="378" t="s">
        <v>351</v>
      </c>
      <c r="G7" s="378"/>
      <c r="H7" s="378"/>
      <c r="I7" s="378"/>
      <c r="J7" s="378"/>
    </row>
    <row r="8" spans="6:10" ht="20.25" customHeight="1">
      <c r="F8" s="378" t="s">
        <v>413</v>
      </c>
      <c r="G8" s="378"/>
      <c r="H8" s="378"/>
      <c r="I8" s="378"/>
      <c r="J8" s="378"/>
    </row>
    <row r="9" spans="3:10" ht="20.25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374"/>
      <c r="D10" s="374"/>
      <c r="E10" s="374"/>
      <c r="F10" s="374"/>
      <c r="G10" s="374"/>
      <c r="H10" s="374"/>
      <c r="I10" s="374"/>
      <c r="J10" s="374"/>
    </row>
    <row r="11" spans="1:10" ht="25.5" customHeight="1">
      <c r="A11" s="372" t="s">
        <v>1</v>
      </c>
      <c r="B11" s="372"/>
      <c r="C11" s="372"/>
      <c r="D11" s="372"/>
      <c r="E11" s="372"/>
      <c r="F11" s="372"/>
      <c r="G11" s="372"/>
      <c r="H11" s="372"/>
      <c r="I11" s="372"/>
      <c r="J11" s="372"/>
    </row>
    <row r="12" spans="1:10" ht="27.75" customHeight="1">
      <c r="A12" s="372" t="s">
        <v>333</v>
      </c>
      <c r="B12" s="372"/>
      <c r="C12" s="372"/>
      <c r="D12" s="372"/>
      <c r="E12" s="372"/>
      <c r="F12" s="372"/>
      <c r="G12" s="372"/>
      <c r="H12" s="372"/>
      <c r="I12" s="372"/>
      <c r="J12" s="372"/>
    </row>
    <row r="13" spans="3:10" ht="15.75" customHeight="1">
      <c r="C13" s="2"/>
      <c r="D13" s="2"/>
      <c r="E13" s="2"/>
      <c r="F13" s="2"/>
      <c r="G13" s="2"/>
      <c r="H13" s="2"/>
      <c r="I13" s="2"/>
      <c r="J13" s="3"/>
    </row>
    <row r="14" ht="13.5" customHeight="1" thickBot="1"/>
    <row r="15" spans="1:10" ht="38.25" customHeight="1" thickTop="1">
      <c r="A15" s="4" t="s">
        <v>2</v>
      </c>
      <c r="B15" s="4"/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5" t="s">
        <v>233</v>
      </c>
    </row>
    <row r="16" spans="1:10" ht="21" customHeight="1" thickBot="1">
      <c r="A16" s="6">
        <v>1</v>
      </c>
      <c r="B16" s="6"/>
      <c r="C16" s="6">
        <v>2</v>
      </c>
      <c r="D16" s="6" t="s">
        <v>10</v>
      </c>
      <c r="E16" s="6" t="s">
        <v>11</v>
      </c>
      <c r="F16" s="6" t="s">
        <v>12</v>
      </c>
      <c r="G16" s="6" t="s">
        <v>13</v>
      </c>
      <c r="H16" s="6" t="s">
        <v>14</v>
      </c>
      <c r="I16" s="6" t="s">
        <v>15</v>
      </c>
      <c r="J16" s="6" t="s">
        <v>16</v>
      </c>
    </row>
    <row r="17" spans="1:10" ht="39" thickBot="1" thickTop="1">
      <c r="A17" s="246" t="s">
        <v>17</v>
      </c>
      <c r="B17" s="247"/>
      <c r="C17" s="248" t="s">
        <v>381</v>
      </c>
      <c r="D17" s="249" t="s">
        <v>19</v>
      </c>
      <c r="E17" s="249"/>
      <c r="F17" s="249" t="s">
        <v>20</v>
      </c>
      <c r="G17" s="249" t="s">
        <v>20</v>
      </c>
      <c r="H17" s="249" t="s">
        <v>20</v>
      </c>
      <c r="I17" s="249" t="s">
        <v>20</v>
      </c>
      <c r="J17" s="250">
        <f>J18</f>
        <v>183728.3</v>
      </c>
    </row>
    <row r="18" spans="1:10" ht="37.5">
      <c r="A18" s="375"/>
      <c r="B18" s="7" t="s">
        <v>21</v>
      </c>
      <c r="C18" s="8" t="s">
        <v>382</v>
      </c>
      <c r="D18" s="9" t="s">
        <v>19</v>
      </c>
      <c r="E18" s="9"/>
      <c r="F18" s="9"/>
      <c r="G18" s="9"/>
      <c r="H18" s="9"/>
      <c r="I18" s="9"/>
      <c r="J18" s="292">
        <f>J19+J88+J93+J107+J152+J262+J267+J292+J307+J313</f>
        <v>183728.3</v>
      </c>
    </row>
    <row r="19" spans="1:10" ht="18.75">
      <c r="A19" s="376"/>
      <c r="B19" s="10"/>
      <c r="C19" s="11" t="s">
        <v>22</v>
      </c>
      <c r="D19" s="12" t="s">
        <v>19</v>
      </c>
      <c r="E19" s="12" t="s">
        <v>23</v>
      </c>
      <c r="F19" s="12"/>
      <c r="G19" s="12" t="s">
        <v>20</v>
      </c>
      <c r="H19" s="12" t="s">
        <v>20</v>
      </c>
      <c r="I19" s="12" t="s">
        <v>20</v>
      </c>
      <c r="J19" s="293">
        <f>J20+J36+J41+J45</f>
        <v>14194.599999999999</v>
      </c>
    </row>
    <row r="20" spans="1:10" ht="56.25">
      <c r="A20" s="376"/>
      <c r="B20" s="10"/>
      <c r="C20" s="13" t="s">
        <v>24</v>
      </c>
      <c r="D20" s="12" t="s">
        <v>19</v>
      </c>
      <c r="E20" s="12" t="s">
        <v>23</v>
      </c>
      <c r="F20" s="12" t="s">
        <v>25</v>
      </c>
      <c r="G20" s="12"/>
      <c r="H20" s="12"/>
      <c r="I20" s="12"/>
      <c r="J20" s="293">
        <f>J21+J28</f>
        <v>10533.9</v>
      </c>
    </row>
    <row r="21" spans="1:10" ht="57.75" customHeight="1">
      <c r="A21" s="376"/>
      <c r="B21" s="10"/>
      <c r="C21" s="15" t="s">
        <v>26</v>
      </c>
      <c r="D21" s="16" t="s">
        <v>19</v>
      </c>
      <c r="E21" s="16" t="s">
        <v>23</v>
      </c>
      <c r="F21" s="16" t="s">
        <v>25</v>
      </c>
      <c r="G21" s="16" t="s">
        <v>27</v>
      </c>
      <c r="H21" s="16" t="s">
        <v>20</v>
      </c>
      <c r="I21" s="16" t="s">
        <v>20</v>
      </c>
      <c r="J21" s="293">
        <f>J22+J26</f>
        <v>10379.5</v>
      </c>
    </row>
    <row r="22" spans="1:10" ht="18.75">
      <c r="A22" s="376"/>
      <c r="B22" s="10"/>
      <c r="C22" s="17" t="s">
        <v>28</v>
      </c>
      <c r="D22" s="18" t="s">
        <v>19</v>
      </c>
      <c r="E22" s="18" t="s">
        <v>23</v>
      </c>
      <c r="F22" s="18" t="s">
        <v>25</v>
      </c>
      <c r="G22" s="18" t="s">
        <v>29</v>
      </c>
      <c r="H22" s="18"/>
      <c r="I22" s="18"/>
      <c r="J22" s="294">
        <f>J24+J23+J25</f>
        <v>9072.9</v>
      </c>
    </row>
    <row r="23" spans="1:10" ht="18.75">
      <c r="A23" s="376"/>
      <c r="B23" s="10"/>
      <c r="C23" s="136" t="s">
        <v>30</v>
      </c>
      <c r="D23" s="55" t="s">
        <v>19</v>
      </c>
      <c r="E23" s="55" t="s">
        <v>23</v>
      </c>
      <c r="F23" s="55" t="s">
        <v>25</v>
      </c>
      <c r="G23" s="55" t="s">
        <v>29</v>
      </c>
      <c r="H23" s="55" t="s">
        <v>31</v>
      </c>
      <c r="I23" s="55" t="s">
        <v>32</v>
      </c>
      <c r="J23" s="295">
        <v>2533</v>
      </c>
    </row>
    <row r="24" spans="1:10" ht="18.75">
      <c r="A24" s="376"/>
      <c r="B24" s="10"/>
      <c r="C24" s="136" t="s">
        <v>30</v>
      </c>
      <c r="D24" s="55" t="s">
        <v>19</v>
      </c>
      <c r="E24" s="55" t="s">
        <v>23</v>
      </c>
      <c r="F24" s="55" t="s">
        <v>25</v>
      </c>
      <c r="G24" s="55" t="s">
        <v>215</v>
      </c>
      <c r="H24" s="55" t="s">
        <v>31</v>
      </c>
      <c r="I24" s="55" t="s">
        <v>32</v>
      </c>
      <c r="J24" s="296">
        <f>6599.9-60</f>
        <v>6539.9</v>
      </c>
    </row>
    <row r="25" spans="1:10" ht="36" hidden="1">
      <c r="A25" s="376"/>
      <c r="B25" s="10"/>
      <c r="C25" s="66" t="s">
        <v>224</v>
      </c>
      <c r="D25" s="20" t="s">
        <v>19</v>
      </c>
      <c r="E25" s="20" t="s">
        <v>23</v>
      </c>
      <c r="F25" s="20" t="s">
        <v>25</v>
      </c>
      <c r="G25" s="20" t="s">
        <v>226</v>
      </c>
      <c r="H25" s="20" t="s">
        <v>31</v>
      </c>
      <c r="I25" s="20" t="s">
        <v>225</v>
      </c>
      <c r="J25" s="297">
        <f>10-10</f>
        <v>0</v>
      </c>
    </row>
    <row r="26" spans="1:10" ht="37.5">
      <c r="A26" s="376"/>
      <c r="B26" s="10"/>
      <c r="C26" s="17" t="s">
        <v>33</v>
      </c>
      <c r="D26" s="18" t="s">
        <v>19</v>
      </c>
      <c r="E26" s="18" t="s">
        <v>23</v>
      </c>
      <c r="F26" s="18" t="s">
        <v>25</v>
      </c>
      <c r="G26" s="18" t="s">
        <v>34</v>
      </c>
      <c r="H26" s="18"/>
      <c r="I26" s="18"/>
      <c r="J26" s="294">
        <f>J27</f>
        <v>1306.6</v>
      </c>
    </row>
    <row r="27" spans="1:10" ht="18.75">
      <c r="A27" s="376"/>
      <c r="B27" s="10"/>
      <c r="C27" s="176" t="s">
        <v>35</v>
      </c>
      <c r="D27" s="20" t="s">
        <v>19</v>
      </c>
      <c r="E27" s="20" t="s">
        <v>23</v>
      </c>
      <c r="F27" s="20" t="s">
        <v>25</v>
      </c>
      <c r="G27" s="20" t="s">
        <v>34</v>
      </c>
      <c r="H27" s="20" t="s">
        <v>31</v>
      </c>
      <c r="I27" s="20" t="s">
        <v>32</v>
      </c>
      <c r="J27" s="297">
        <v>1306.6</v>
      </c>
    </row>
    <row r="28" spans="1:10" ht="18.75">
      <c r="A28" s="376"/>
      <c r="B28" s="10"/>
      <c r="C28" s="180" t="s">
        <v>173</v>
      </c>
      <c r="D28" s="183" t="s">
        <v>19</v>
      </c>
      <c r="E28" s="184" t="s">
        <v>23</v>
      </c>
      <c r="F28" s="185" t="s">
        <v>25</v>
      </c>
      <c r="G28" s="98" t="s">
        <v>176</v>
      </c>
      <c r="H28" s="189"/>
      <c r="I28" s="22"/>
      <c r="J28" s="298">
        <f>J32+J29</f>
        <v>154.39999999999998</v>
      </c>
    </row>
    <row r="29" spans="1:10" ht="75">
      <c r="A29" s="376"/>
      <c r="B29" s="10"/>
      <c r="C29" s="271" t="s">
        <v>356</v>
      </c>
      <c r="D29" s="272" t="s">
        <v>19</v>
      </c>
      <c r="E29" s="273" t="s">
        <v>23</v>
      </c>
      <c r="F29" s="274" t="s">
        <v>25</v>
      </c>
      <c r="G29" s="274" t="s">
        <v>354</v>
      </c>
      <c r="H29" s="238"/>
      <c r="I29" s="275"/>
      <c r="J29" s="298">
        <f>J30</f>
        <v>10</v>
      </c>
    </row>
    <row r="30" spans="1:10" ht="37.5">
      <c r="A30" s="376"/>
      <c r="B30" s="10"/>
      <c r="C30" s="215" t="s">
        <v>357</v>
      </c>
      <c r="D30" s="272" t="s">
        <v>19</v>
      </c>
      <c r="E30" s="273" t="s">
        <v>23</v>
      </c>
      <c r="F30" s="274" t="s">
        <v>25</v>
      </c>
      <c r="G30" s="274" t="s">
        <v>355</v>
      </c>
      <c r="H30" s="276"/>
      <c r="I30" s="275"/>
      <c r="J30" s="298">
        <f>J31</f>
        <v>10</v>
      </c>
    </row>
    <row r="31" spans="1:10" ht="36">
      <c r="A31" s="376"/>
      <c r="B31" s="10"/>
      <c r="C31" s="277" t="s">
        <v>224</v>
      </c>
      <c r="D31" s="238" t="s">
        <v>19</v>
      </c>
      <c r="E31" s="278" t="s">
        <v>23</v>
      </c>
      <c r="F31" s="278" t="s">
        <v>25</v>
      </c>
      <c r="G31" s="278" t="s">
        <v>355</v>
      </c>
      <c r="H31" s="279" t="s">
        <v>31</v>
      </c>
      <c r="I31" s="275" t="s">
        <v>225</v>
      </c>
      <c r="J31" s="299">
        <v>10</v>
      </c>
    </row>
    <row r="32" spans="1:10" ht="75">
      <c r="A32" s="376"/>
      <c r="B32" s="10"/>
      <c r="C32" s="181" t="s">
        <v>178</v>
      </c>
      <c r="D32" s="183" t="s">
        <v>19</v>
      </c>
      <c r="E32" s="186" t="s">
        <v>23</v>
      </c>
      <c r="F32" s="187" t="s">
        <v>25</v>
      </c>
      <c r="G32" s="188" t="s">
        <v>177</v>
      </c>
      <c r="H32" s="189"/>
      <c r="I32" s="22"/>
      <c r="J32" s="298">
        <f>J33</f>
        <v>144.39999999999998</v>
      </c>
    </row>
    <row r="33" spans="1:10" ht="18.75">
      <c r="A33" s="376"/>
      <c r="B33" s="10"/>
      <c r="C33" s="196" t="s">
        <v>304</v>
      </c>
      <c r="D33" s="85" t="s">
        <v>19</v>
      </c>
      <c r="E33" s="185" t="s">
        <v>23</v>
      </c>
      <c r="F33" s="185" t="s">
        <v>25</v>
      </c>
      <c r="G33" s="185" t="s">
        <v>177</v>
      </c>
      <c r="H33" s="185"/>
      <c r="I33" s="47"/>
      <c r="J33" s="300">
        <f>J34+J35</f>
        <v>144.39999999999998</v>
      </c>
    </row>
    <row r="34" spans="1:10" ht="36">
      <c r="A34" s="376"/>
      <c r="B34" s="10"/>
      <c r="C34" s="136" t="s">
        <v>294</v>
      </c>
      <c r="D34" s="55" t="s">
        <v>19</v>
      </c>
      <c r="E34" s="191" t="s">
        <v>23</v>
      </c>
      <c r="F34" s="191" t="s">
        <v>25</v>
      </c>
      <c r="G34" s="191" t="s">
        <v>295</v>
      </c>
      <c r="H34" s="191" t="s">
        <v>334</v>
      </c>
      <c r="I34" s="55" t="s">
        <v>181</v>
      </c>
      <c r="J34" s="301">
        <v>100.1</v>
      </c>
    </row>
    <row r="35" spans="1:10" ht="36">
      <c r="A35" s="376"/>
      <c r="B35" s="10"/>
      <c r="C35" s="176" t="s">
        <v>255</v>
      </c>
      <c r="D35" s="20" t="s">
        <v>19</v>
      </c>
      <c r="E35" s="192" t="s">
        <v>23</v>
      </c>
      <c r="F35" s="192" t="s">
        <v>25</v>
      </c>
      <c r="G35" s="192" t="s">
        <v>257</v>
      </c>
      <c r="H35" s="192" t="s">
        <v>334</v>
      </c>
      <c r="I35" s="20" t="s">
        <v>181</v>
      </c>
      <c r="J35" s="302">
        <v>44.3</v>
      </c>
    </row>
    <row r="36" spans="1:10" ht="18.75">
      <c r="A36" s="376"/>
      <c r="B36" s="10"/>
      <c r="C36" s="182" t="s">
        <v>309</v>
      </c>
      <c r="D36" s="183" t="s">
        <v>19</v>
      </c>
      <c r="E36" s="190" t="s">
        <v>23</v>
      </c>
      <c r="F36" s="190" t="s">
        <v>310</v>
      </c>
      <c r="G36" s="190"/>
      <c r="H36" s="186"/>
      <c r="I36" s="22"/>
      <c r="J36" s="303">
        <f>J37</f>
        <v>164.1</v>
      </c>
    </row>
    <row r="37" spans="1:10" ht="18.75">
      <c r="A37" s="376"/>
      <c r="B37" s="10"/>
      <c r="C37" s="180" t="s">
        <v>173</v>
      </c>
      <c r="D37" s="183" t="s">
        <v>19</v>
      </c>
      <c r="E37" s="184" t="s">
        <v>23</v>
      </c>
      <c r="F37" s="185" t="s">
        <v>310</v>
      </c>
      <c r="G37" s="98" t="s">
        <v>176</v>
      </c>
      <c r="H37" s="87"/>
      <c r="I37" s="22"/>
      <c r="J37" s="298">
        <f>J38</f>
        <v>164.1</v>
      </c>
    </row>
    <row r="38" spans="1:10" ht="75">
      <c r="A38" s="376"/>
      <c r="B38" s="10"/>
      <c r="C38" s="181" t="s">
        <v>178</v>
      </c>
      <c r="D38" s="183" t="s">
        <v>19</v>
      </c>
      <c r="E38" s="186" t="s">
        <v>23</v>
      </c>
      <c r="F38" s="187" t="s">
        <v>310</v>
      </c>
      <c r="G38" s="188" t="s">
        <v>177</v>
      </c>
      <c r="H38" s="189"/>
      <c r="I38" s="22"/>
      <c r="J38" s="298">
        <f>J39</f>
        <v>164.1</v>
      </c>
    </row>
    <row r="39" spans="1:10" ht="18.75">
      <c r="A39" s="376"/>
      <c r="B39" s="10"/>
      <c r="C39" s="196" t="s">
        <v>304</v>
      </c>
      <c r="D39" s="85" t="s">
        <v>19</v>
      </c>
      <c r="E39" s="185" t="s">
        <v>23</v>
      </c>
      <c r="F39" s="185" t="s">
        <v>310</v>
      </c>
      <c r="G39" s="185" t="s">
        <v>177</v>
      </c>
      <c r="H39" s="185"/>
      <c r="I39" s="47"/>
      <c r="J39" s="300">
        <f>J40</f>
        <v>164.1</v>
      </c>
    </row>
    <row r="40" spans="1:10" ht="54">
      <c r="A40" s="376"/>
      <c r="B40" s="10"/>
      <c r="C40" s="199" t="s">
        <v>311</v>
      </c>
      <c r="D40" s="20" t="s">
        <v>19</v>
      </c>
      <c r="E40" s="192" t="s">
        <v>303</v>
      </c>
      <c r="F40" s="192" t="s">
        <v>310</v>
      </c>
      <c r="G40" s="192" t="s">
        <v>179</v>
      </c>
      <c r="H40" s="192" t="s">
        <v>334</v>
      </c>
      <c r="I40" s="20" t="s">
        <v>181</v>
      </c>
      <c r="J40" s="302">
        <v>164.1</v>
      </c>
    </row>
    <row r="41" spans="1:10" ht="18.75">
      <c r="A41" s="376"/>
      <c r="B41" s="10"/>
      <c r="C41" s="24" t="s">
        <v>42</v>
      </c>
      <c r="D41" s="16" t="s">
        <v>19</v>
      </c>
      <c r="E41" s="16" t="s">
        <v>23</v>
      </c>
      <c r="F41" s="16" t="s">
        <v>37</v>
      </c>
      <c r="G41" s="16"/>
      <c r="H41" s="16"/>
      <c r="I41" s="16"/>
      <c r="J41" s="293">
        <f>J42</f>
        <v>135.5</v>
      </c>
    </row>
    <row r="42" spans="1:10" ht="18.75">
      <c r="A42" s="376"/>
      <c r="B42" s="10"/>
      <c r="C42" s="97" t="s">
        <v>42</v>
      </c>
      <c r="D42" s="16" t="s">
        <v>19</v>
      </c>
      <c r="E42" s="16" t="s">
        <v>23</v>
      </c>
      <c r="F42" s="16" t="s">
        <v>37</v>
      </c>
      <c r="G42" s="16" t="s">
        <v>43</v>
      </c>
      <c r="H42" s="16" t="s">
        <v>20</v>
      </c>
      <c r="I42" s="16" t="s">
        <v>20</v>
      </c>
      <c r="J42" s="293">
        <f>J43</f>
        <v>135.5</v>
      </c>
    </row>
    <row r="43" spans="1:10" ht="18.75">
      <c r="A43" s="376"/>
      <c r="B43" s="10"/>
      <c r="C43" s="17" t="s">
        <v>44</v>
      </c>
      <c r="D43" s="18" t="s">
        <v>19</v>
      </c>
      <c r="E43" s="18" t="s">
        <v>23</v>
      </c>
      <c r="F43" s="18" t="s">
        <v>37</v>
      </c>
      <c r="G43" s="18" t="s">
        <v>45</v>
      </c>
      <c r="H43" s="18"/>
      <c r="I43" s="18"/>
      <c r="J43" s="294">
        <f>J44</f>
        <v>135.5</v>
      </c>
    </row>
    <row r="44" spans="1:10" ht="18.75">
      <c r="A44" s="376"/>
      <c r="B44" s="10"/>
      <c r="C44" s="237" t="s">
        <v>336</v>
      </c>
      <c r="D44" s="22" t="s">
        <v>19</v>
      </c>
      <c r="E44" s="22" t="s">
        <v>23</v>
      </c>
      <c r="F44" s="22" t="s">
        <v>37</v>
      </c>
      <c r="G44" s="22" t="s">
        <v>45</v>
      </c>
      <c r="H44" s="31" t="s">
        <v>335</v>
      </c>
      <c r="I44" s="20" t="s">
        <v>32</v>
      </c>
      <c r="J44" s="352">
        <f>145.5-10</f>
        <v>135.5</v>
      </c>
    </row>
    <row r="45" spans="1:10" ht="18.75">
      <c r="A45" s="376"/>
      <c r="B45" s="10"/>
      <c r="C45" s="24" t="s">
        <v>46</v>
      </c>
      <c r="D45" s="16" t="s">
        <v>19</v>
      </c>
      <c r="E45" s="16" t="s">
        <v>23</v>
      </c>
      <c r="F45" s="16" t="s">
        <v>305</v>
      </c>
      <c r="G45" s="16"/>
      <c r="H45" s="16"/>
      <c r="I45" s="16"/>
      <c r="J45" s="293">
        <f>J46+J50+J84</f>
        <v>3361.0999999999995</v>
      </c>
    </row>
    <row r="46" spans="1:10" ht="37.5">
      <c r="A46" s="376"/>
      <c r="B46" s="10"/>
      <c r="C46" s="24" t="s">
        <v>48</v>
      </c>
      <c r="D46" s="16" t="s">
        <v>19</v>
      </c>
      <c r="E46" s="16" t="s">
        <v>23</v>
      </c>
      <c r="F46" s="16" t="s">
        <v>305</v>
      </c>
      <c r="G46" s="16" t="s">
        <v>49</v>
      </c>
      <c r="H46" s="32"/>
      <c r="I46" s="16"/>
      <c r="J46" s="293">
        <f>J47</f>
        <v>361.4</v>
      </c>
    </row>
    <row r="47" spans="1:10" ht="37.5">
      <c r="A47" s="376"/>
      <c r="B47" s="10"/>
      <c r="C47" s="97" t="s">
        <v>50</v>
      </c>
      <c r="D47" s="16" t="s">
        <v>19</v>
      </c>
      <c r="E47" s="16" t="s">
        <v>23</v>
      </c>
      <c r="F47" s="16" t="s">
        <v>305</v>
      </c>
      <c r="G47" s="16" t="s">
        <v>51</v>
      </c>
      <c r="H47" s="16"/>
      <c r="I47" s="16"/>
      <c r="J47" s="293">
        <f>J49</f>
        <v>361.4</v>
      </c>
    </row>
    <row r="48" spans="1:10" ht="56.25">
      <c r="A48" s="376"/>
      <c r="B48" s="10"/>
      <c r="C48" s="175" t="s">
        <v>395</v>
      </c>
      <c r="D48" s="85" t="s">
        <v>19</v>
      </c>
      <c r="E48" s="85" t="s">
        <v>23</v>
      </c>
      <c r="F48" s="85" t="s">
        <v>305</v>
      </c>
      <c r="G48" s="85" t="s">
        <v>296</v>
      </c>
      <c r="H48" s="49"/>
      <c r="I48" s="26"/>
      <c r="J48" s="305">
        <f>J49</f>
        <v>361.4</v>
      </c>
    </row>
    <row r="49" spans="1:10" ht="18.75">
      <c r="A49" s="376"/>
      <c r="B49" s="10"/>
      <c r="C49" s="176" t="s">
        <v>35</v>
      </c>
      <c r="D49" s="20" t="s">
        <v>19</v>
      </c>
      <c r="E49" s="20" t="s">
        <v>23</v>
      </c>
      <c r="F49" s="20" t="s">
        <v>305</v>
      </c>
      <c r="G49" s="20" t="s">
        <v>296</v>
      </c>
      <c r="H49" s="177" t="s">
        <v>31</v>
      </c>
      <c r="I49" s="20" t="s">
        <v>32</v>
      </c>
      <c r="J49" s="346">
        <f>271.4+90</f>
        <v>361.4</v>
      </c>
    </row>
    <row r="50" spans="1:10" ht="37.5">
      <c r="A50" s="376"/>
      <c r="B50" s="10"/>
      <c r="C50" s="24" t="s">
        <v>52</v>
      </c>
      <c r="D50" s="16" t="s">
        <v>19</v>
      </c>
      <c r="E50" s="16" t="s">
        <v>23</v>
      </c>
      <c r="F50" s="16" t="s">
        <v>305</v>
      </c>
      <c r="G50" s="16" t="s">
        <v>53</v>
      </c>
      <c r="H50" s="34"/>
      <c r="I50" s="12"/>
      <c r="J50" s="293">
        <f>J51+J72</f>
        <v>2771.9999999999995</v>
      </c>
    </row>
    <row r="51" spans="1:10" ht="18.75">
      <c r="A51" s="376"/>
      <c r="B51" s="10"/>
      <c r="C51" s="35" t="s">
        <v>54</v>
      </c>
      <c r="D51" s="36" t="s">
        <v>19</v>
      </c>
      <c r="E51" s="36" t="s">
        <v>23</v>
      </c>
      <c r="F51" s="36" t="s">
        <v>305</v>
      </c>
      <c r="G51" s="36" t="s">
        <v>55</v>
      </c>
      <c r="H51" s="37"/>
      <c r="I51" s="38"/>
      <c r="J51" s="306">
        <f>J52+J62+J64+J66+J77+J60</f>
        <v>2771.9999999999995</v>
      </c>
    </row>
    <row r="52" spans="1:10" ht="56.25">
      <c r="A52" s="376"/>
      <c r="B52" s="10"/>
      <c r="C52" s="30" t="s">
        <v>258</v>
      </c>
      <c r="D52" s="26" t="s">
        <v>19</v>
      </c>
      <c r="E52" s="26" t="s">
        <v>23</v>
      </c>
      <c r="F52" s="26" t="s">
        <v>305</v>
      </c>
      <c r="G52" s="26" t="s">
        <v>56</v>
      </c>
      <c r="H52" s="40"/>
      <c r="I52" s="41"/>
      <c r="J52" s="305">
        <f>J58+J59</f>
        <v>444.3</v>
      </c>
    </row>
    <row r="53" spans="1:10" ht="18.75" hidden="1">
      <c r="A53" s="376"/>
      <c r="B53" s="10"/>
      <c r="C53" s="67" t="s">
        <v>35</v>
      </c>
      <c r="D53" s="55" t="s">
        <v>19</v>
      </c>
      <c r="E53" s="55" t="s">
        <v>23</v>
      </c>
      <c r="F53" s="55" t="s">
        <v>305</v>
      </c>
      <c r="G53" s="55" t="s">
        <v>56</v>
      </c>
      <c r="H53" s="218" t="s">
        <v>31</v>
      </c>
      <c r="I53" s="55" t="s">
        <v>32</v>
      </c>
      <c r="J53" s="296">
        <v>200</v>
      </c>
    </row>
    <row r="54" spans="1:10" ht="18.75" hidden="1">
      <c r="A54" s="376"/>
      <c r="B54" s="10"/>
      <c r="C54" s="66" t="s">
        <v>115</v>
      </c>
      <c r="D54" s="20" t="s">
        <v>19</v>
      </c>
      <c r="E54" s="20" t="s">
        <v>23</v>
      </c>
      <c r="F54" s="20" t="s">
        <v>305</v>
      </c>
      <c r="G54" s="20" t="s">
        <v>56</v>
      </c>
      <c r="H54" s="177" t="s">
        <v>31</v>
      </c>
      <c r="I54" s="20" t="s">
        <v>116</v>
      </c>
      <c r="J54" s="297">
        <v>0</v>
      </c>
    </row>
    <row r="55" spans="1:10" ht="37.5" hidden="1">
      <c r="A55" s="376"/>
      <c r="B55" s="10"/>
      <c r="C55" s="127" t="s">
        <v>290</v>
      </c>
      <c r="D55" s="26" t="s">
        <v>19</v>
      </c>
      <c r="E55" s="26" t="s">
        <v>23</v>
      </c>
      <c r="F55" s="26" t="s">
        <v>305</v>
      </c>
      <c r="G55" s="26" t="s">
        <v>289</v>
      </c>
      <c r="H55" s="40"/>
      <c r="I55" s="41"/>
      <c r="J55" s="307">
        <f>J56</f>
        <v>0</v>
      </c>
    </row>
    <row r="56" spans="1:10" ht="18.75" hidden="1">
      <c r="A56" s="376"/>
      <c r="B56" s="10"/>
      <c r="C56" s="167" t="s">
        <v>35</v>
      </c>
      <c r="D56" s="22" t="s">
        <v>19</v>
      </c>
      <c r="E56" s="22" t="s">
        <v>23</v>
      </c>
      <c r="F56" s="22" t="s">
        <v>305</v>
      </c>
      <c r="G56" s="22" t="s">
        <v>289</v>
      </c>
      <c r="H56" s="31" t="s">
        <v>31</v>
      </c>
      <c r="I56" s="20" t="s">
        <v>32</v>
      </c>
      <c r="J56" s="295">
        <v>0</v>
      </c>
    </row>
    <row r="57" spans="1:10" ht="33" customHeight="1" hidden="1">
      <c r="A57" s="376"/>
      <c r="B57" s="10"/>
      <c r="C57" s="42" t="s">
        <v>57</v>
      </c>
      <c r="D57" s="26" t="s">
        <v>19</v>
      </c>
      <c r="E57" s="26" t="s">
        <v>23</v>
      </c>
      <c r="F57" s="26" t="s">
        <v>305</v>
      </c>
      <c r="G57" s="26" t="s">
        <v>58</v>
      </c>
      <c r="H57" s="40"/>
      <c r="I57" s="41"/>
      <c r="J57" s="305">
        <f>J58</f>
        <v>414.3</v>
      </c>
    </row>
    <row r="58" spans="1:10" ht="18.75">
      <c r="A58" s="376"/>
      <c r="B58" s="10"/>
      <c r="C58" s="81" t="s">
        <v>35</v>
      </c>
      <c r="D58" s="82" t="s">
        <v>19</v>
      </c>
      <c r="E58" s="82" t="s">
        <v>23</v>
      </c>
      <c r="F58" s="82" t="s">
        <v>305</v>
      </c>
      <c r="G58" s="82" t="s">
        <v>56</v>
      </c>
      <c r="H58" s="280" t="s">
        <v>31</v>
      </c>
      <c r="I58" s="82" t="s">
        <v>32</v>
      </c>
      <c r="J58" s="353">
        <f>314.3+100</f>
        <v>414.3</v>
      </c>
    </row>
    <row r="59" spans="1:10" ht="18.75">
      <c r="A59" s="376"/>
      <c r="B59" s="10"/>
      <c r="C59" s="277" t="s">
        <v>374</v>
      </c>
      <c r="D59" s="281" t="s">
        <v>19</v>
      </c>
      <c r="E59" s="281" t="s">
        <v>23</v>
      </c>
      <c r="F59" s="281" t="s">
        <v>305</v>
      </c>
      <c r="G59" s="281" t="s">
        <v>56</v>
      </c>
      <c r="H59" s="282" t="s">
        <v>31</v>
      </c>
      <c r="I59" s="281" t="s">
        <v>116</v>
      </c>
      <c r="J59" s="346">
        <f>20+10</f>
        <v>30</v>
      </c>
    </row>
    <row r="60" spans="1:10" ht="37.5">
      <c r="A60" s="376"/>
      <c r="B60" s="10"/>
      <c r="C60" s="44" t="s">
        <v>290</v>
      </c>
      <c r="D60" s="26" t="s">
        <v>19</v>
      </c>
      <c r="E60" s="26" t="s">
        <v>23</v>
      </c>
      <c r="F60" s="26" t="s">
        <v>305</v>
      </c>
      <c r="G60" s="45" t="s">
        <v>289</v>
      </c>
      <c r="H60" s="46"/>
      <c r="I60" s="47"/>
      <c r="J60" s="308">
        <f>J61</f>
        <v>295.6</v>
      </c>
    </row>
    <row r="61" spans="1:10" ht="18.75">
      <c r="A61" s="376"/>
      <c r="B61" s="10"/>
      <c r="C61" s="277" t="s">
        <v>35</v>
      </c>
      <c r="D61" s="20" t="s">
        <v>19</v>
      </c>
      <c r="E61" s="20" t="s">
        <v>23</v>
      </c>
      <c r="F61" s="20" t="s">
        <v>305</v>
      </c>
      <c r="G61" s="20" t="s">
        <v>289</v>
      </c>
      <c r="H61" s="177" t="s">
        <v>31</v>
      </c>
      <c r="I61" s="20" t="s">
        <v>32</v>
      </c>
      <c r="J61" s="297">
        <v>295.6</v>
      </c>
    </row>
    <row r="62" spans="1:10" ht="37.5">
      <c r="A62" s="376"/>
      <c r="B62" s="10"/>
      <c r="C62" s="44" t="s">
        <v>59</v>
      </c>
      <c r="D62" s="26" t="s">
        <v>19</v>
      </c>
      <c r="E62" s="26" t="s">
        <v>23</v>
      </c>
      <c r="F62" s="26" t="s">
        <v>305</v>
      </c>
      <c r="G62" s="45" t="s">
        <v>234</v>
      </c>
      <c r="H62" s="46"/>
      <c r="I62" s="47"/>
      <c r="J62" s="305">
        <f>J63</f>
        <v>390</v>
      </c>
    </row>
    <row r="63" spans="1:10" ht="18.75">
      <c r="A63" s="376"/>
      <c r="B63" s="10"/>
      <c r="C63" s="43" t="s">
        <v>35</v>
      </c>
      <c r="D63" s="22" t="s">
        <v>19</v>
      </c>
      <c r="E63" s="22" t="s">
        <v>23</v>
      </c>
      <c r="F63" s="22" t="s">
        <v>305</v>
      </c>
      <c r="G63" s="22" t="s">
        <v>234</v>
      </c>
      <c r="H63" s="31" t="s">
        <v>31</v>
      </c>
      <c r="I63" s="22" t="s">
        <v>32</v>
      </c>
      <c r="J63" s="304">
        <v>390</v>
      </c>
    </row>
    <row r="64" spans="1:10" ht="37.5">
      <c r="A64" s="376"/>
      <c r="B64" s="10"/>
      <c r="C64" s="44" t="s">
        <v>57</v>
      </c>
      <c r="D64" s="26" t="s">
        <v>19</v>
      </c>
      <c r="E64" s="26" t="s">
        <v>23</v>
      </c>
      <c r="F64" s="26" t="s">
        <v>305</v>
      </c>
      <c r="G64" s="26" t="s">
        <v>58</v>
      </c>
      <c r="H64" s="49"/>
      <c r="I64" s="26"/>
      <c r="J64" s="308">
        <f>J65</f>
        <v>200</v>
      </c>
    </row>
    <row r="65" spans="1:10" ht="18.75">
      <c r="A65" s="376"/>
      <c r="B65" s="10"/>
      <c r="C65" s="66" t="s">
        <v>35</v>
      </c>
      <c r="D65" s="20" t="s">
        <v>19</v>
      </c>
      <c r="E65" s="20" t="s">
        <v>23</v>
      </c>
      <c r="F65" s="20" t="s">
        <v>305</v>
      </c>
      <c r="G65" s="20" t="s">
        <v>58</v>
      </c>
      <c r="H65" s="177" t="s">
        <v>31</v>
      </c>
      <c r="I65" s="20" t="s">
        <v>32</v>
      </c>
      <c r="J65" s="297">
        <v>200</v>
      </c>
    </row>
    <row r="66" spans="1:10" ht="37.5">
      <c r="A66" s="376"/>
      <c r="B66" s="10"/>
      <c r="C66" s="44" t="s">
        <v>261</v>
      </c>
      <c r="D66" s="26" t="s">
        <v>19</v>
      </c>
      <c r="E66" s="26" t="s">
        <v>23</v>
      </c>
      <c r="F66" s="26" t="s">
        <v>305</v>
      </c>
      <c r="G66" s="26" t="s">
        <v>262</v>
      </c>
      <c r="H66" s="49"/>
      <c r="I66" s="26"/>
      <c r="J66" s="305">
        <f>J67</f>
        <v>113</v>
      </c>
    </row>
    <row r="67" spans="1:10" ht="18.75">
      <c r="A67" s="376"/>
      <c r="B67" s="10"/>
      <c r="C67" s="28" t="s">
        <v>35</v>
      </c>
      <c r="D67" s="22" t="s">
        <v>19</v>
      </c>
      <c r="E67" s="22" t="s">
        <v>23</v>
      </c>
      <c r="F67" s="22" t="s">
        <v>305</v>
      </c>
      <c r="G67" s="22" t="s">
        <v>262</v>
      </c>
      <c r="H67" s="31" t="s">
        <v>31</v>
      </c>
      <c r="I67" s="22" t="s">
        <v>32</v>
      </c>
      <c r="J67" s="304">
        <v>113</v>
      </c>
    </row>
    <row r="68" spans="1:10" ht="37.5" hidden="1">
      <c r="A68" s="376"/>
      <c r="B68" s="10"/>
      <c r="C68" s="127" t="s">
        <v>271</v>
      </c>
      <c r="D68" s="26" t="s">
        <v>19</v>
      </c>
      <c r="E68" s="26" t="s">
        <v>23</v>
      </c>
      <c r="F68" s="26" t="s">
        <v>305</v>
      </c>
      <c r="G68" s="26" t="s">
        <v>270</v>
      </c>
      <c r="H68" s="46"/>
      <c r="I68" s="47"/>
      <c r="J68" s="309">
        <f>J69</f>
        <v>0</v>
      </c>
    </row>
    <row r="69" spans="1:10" ht="18.75" hidden="1">
      <c r="A69" s="376"/>
      <c r="B69" s="10"/>
      <c r="C69" s="28" t="s">
        <v>35</v>
      </c>
      <c r="D69" s="22" t="s">
        <v>19</v>
      </c>
      <c r="E69" s="22" t="s">
        <v>23</v>
      </c>
      <c r="F69" s="22" t="s">
        <v>305</v>
      </c>
      <c r="G69" s="22" t="s">
        <v>270</v>
      </c>
      <c r="H69" s="31" t="s">
        <v>31</v>
      </c>
      <c r="I69" s="22" t="s">
        <v>32</v>
      </c>
      <c r="J69" s="304">
        <v>0</v>
      </c>
    </row>
    <row r="70" spans="1:10" ht="18.75" hidden="1">
      <c r="A70" s="376"/>
      <c r="B70" s="10"/>
      <c r="C70" s="48" t="s">
        <v>62</v>
      </c>
      <c r="D70" s="26" t="s">
        <v>19</v>
      </c>
      <c r="E70" s="26" t="s">
        <v>23</v>
      </c>
      <c r="F70" s="26" t="s">
        <v>47</v>
      </c>
      <c r="G70" s="26" t="s">
        <v>63</v>
      </c>
      <c r="H70" s="46"/>
      <c r="I70" s="47"/>
      <c r="J70" s="309">
        <f>J71</f>
        <v>0</v>
      </c>
    </row>
    <row r="71" spans="1:10" ht="18.75" hidden="1">
      <c r="A71" s="376"/>
      <c r="B71" s="10"/>
      <c r="C71" s="28" t="s">
        <v>35</v>
      </c>
      <c r="D71" s="22" t="s">
        <v>19</v>
      </c>
      <c r="E71" s="22" t="s">
        <v>23</v>
      </c>
      <c r="F71" s="22" t="s">
        <v>47</v>
      </c>
      <c r="G71" s="22" t="s">
        <v>63</v>
      </c>
      <c r="H71" s="31" t="s">
        <v>31</v>
      </c>
      <c r="I71" s="22" t="s">
        <v>32</v>
      </c>
      <c r="J71" s="304"/>
    </row>
    <row r="72" spans="1:10" ht="37.5" hidden="1">
      <c r="A72" s="376"/>
      <c r="B72" s="10"/>
      <c r="C72" s="126" t="s">
        <v>203</v>
      </c>
      <c r="D72" s="16" t="s">
        <v>19</v>
      </c>
      <c r="E72" s="16" t="s">
        <v>23</v>
      </c>
      <c r="F72" s="16" t="s">
        <v>47</v>
      </c>
      <c r="G72" s="16" t="s">
        <v>205</v>
      </c>
      <c r="H72" s="73"/>
      <c r="I72" s="22"/>
      <c r="J72" s="310">
        <f>J73</f>
        <v>0</v>
      </c>
    </row>
    <row r="73" spans="1:10" ht="37.5" hidden="1">
      <c r="A73" s="376"/>
      <c r="B73" s="10"/>
      <c r="C73" s="127" t="s">
        <v>204</v>
      </c>
      <c r="D73" s="26" t="s">
        <v>19</v>
      </c>
      <c r="E73" s="26" t="s">
        <v>23</v>
      </c>
      <c r="F73" s="26" t="s">
        <v>47</v>
      </c>
      <c r="G73" s="26" t="s">
        <v>206</v>
      </c>
      <c r="H73" s="47"/>
      <c r="I73" s="47"/>
      <c r="J73" s="309">
        <f>J74</f>
        <v>0</v>
      </c>
    </row>
    <row r="74" spans="1:10" ht="72" hidden="1">
      <c r="A74" s="376"/>
      <c r="B74" s="10"/>
      <c r="C74" s="128" t="s">
        <v>208</v>
      </c>
      <c r="D74" s="22" t="s">
        <v>19</v>
      </c>
      <c r="E74" s="22" t="s">
        <v>23</v>
      </c>
      <c r="F74" s="22" t="s">
        <v>47</v>
      </c>
      <c r="G74" s="22" t="s">
        <v>206</v>
      </c>
      <c r="H74" s="22" t="s">
        <v>31</v>
      </c>
      <c r="I74" s="22" t="s">
        <v>207</v>
      </c>
      <c r="J74" s="304"/>
    </row>
    <row r="75" spans="1:10" ht="37.5" hidden="1">
      <c r="A75" s="376"/>
      <c r="B75" s="10"/>
      <c r="C75" s="135" t="s">
        <v>288</v>
      </c>
      <c r="D75" s="26" t="s">
        <v>19</v>
      </c>
      <c r="E75" s="26" t="s">
        <v>23</v>
      </c>
      <c r="F75" s="26" t="s">
        <v>47</v>
      </c>
      <c r="G75" s="26" t="s">
        <v>287</v>
      </c>
      <c r="H75" s="46"/>
      <c r="I75" s="47"/>
      <c r="J75" s="307">
        <f>J76</f>
        <v>0</v>
      </c>
    </row>
    <row r="76" spans="1:10" ht="18.75" hidden="1">
      <c r="A76" s="376"/>
      <c r="B76" s="10"/>
      <c r="C76" s="128" t="s">
        <v>35</v>
      </c>
      <c r="D76" s="22" t="s">
        <v>19</v>
      </c>
      <c r="E76" s="22" t="s">
        <v>23</v>
      </c>
      <c r="F76" s="22" t="s">
        <v>47</v>
      </c>
      <c r="G76" s="22" t="s">
        <v>287</v>
      </c>
      <c r="H76" s="31" t="s">
        <v>31</v>
      </c>
      <c r="I76" s="22" t="s">
        <v>32</v>
      </c>
      <c r="J76" s="295">
        <v>0</v>
      </c>
    </row>
    <row r="77" spans="1:10" ht="37.5">
      <c r="A77" s="376"/>
      <c r="B77" s="10"/>
      <c r="C77" s="127" t="s">
        <v>268</v>
      </c>
      <c r="D77" s="26" t="s">
        <v>19</v>
      </c>
      <c r="E77" s="45" t="s">
        <v>23</v>
      </c>
      <c r="F77" s="26" t="s">
        <v>305</v>
      </c>
      <c r="G77" s="26" t="s">
        <v>269</v>
      </c>
      <c r="H77" s="47"/>
      <c r="I77" s="47"/>
      <c r="J77" s="309">
        <f>J78</f>
        <v>1329.1</v>
      </c>
    </row>
    <row r="78" spans="1:10" ht="18.75">
      <c r="A78" s="376"/>
      <c r="B78" s="10"/>
      <c r="C78" s="64" t="s">
        <v>35</v>
      </c>
      <c r="D78" s="22" t="s">
        <v>19</v>
      </c>
      <c r="E78" s="20" t="s">
        <v>23</v>
      </c>
      <c r="F78" s="20" t="s">
        <v>305</v>
      </c>
      <c r="G78" s="20" t="s">
        <v>269</v>
      </c>
      <c r="H78" s="20" t="s">
        <v>31</v>
      </c>
      <c r="I78" s="20" t="s">
        <v>32</v>
      </c>
      <c r="J78" s="297">
        <v>1329.1</v>
      </c>
    </row>
    <row r="79" spans="1:10" ht="18.75" hidden="1">
      <c r="A79" s="376"/>
      <c r="B79" s="10"/>
      <c r="C79" s="13" t="s">
        <v>64</v>
      </c>
      <c r="D79" s="12" t="s">
        <v>19</v>
      </c>
      <c r="E79" s="12" t="s">
        <v>65</v>
      </c>
      <c r="F79" s="12"/>
      <c r="G79" s="12"/>
      <c r="H79" s="12"/>
      <c r="I79" s="12"/>
      <c r="J79" s="293">
        <f>J80</f>
        <v>0</v>
      </c>
    </row>
    <row r="80" spans="1:10" ht="18.75" hidden="1">
      <c r="A80" s="376"/>
      <c r="B80" s="10"/>
      <c r="C80" s="24" t="s">
        <v>66</v>
      </c>
      <c r="D80" s="16" t="s">
        <v>19</v>
      </c>
      <c r="E80" s="16" t="s">
        <v>65</v>
      </c>
      <c r="F80" s="16" t="s">
        <v>67</v>
      </c>
      <c r="G80" s="16"/>
      <c r="H80" s="16"/>
      <c r="I80" s="16"/>
      <c r="J80" s="293">
        <f>J81</f>
        <v>0</v>
      </c>
    </row>
    <row r="81" spans="1:10" ht="18.75" hidden="1">
      <c r="A81" s="376"/>
      <c r="B81" s="10"/>
      <c r="C81" s="24" t="s">
        <v>68</v>
      </c>
      <c r="D81" s="16" t="s">
        <v>19</v>
      </c>
      <c r="E81" s="16" t="s">
        <v>65</v>
      </c>
      <c r="F81" s="16" t="s">
        <v>67</v>
      </c>
      <c r="G81" s="16" t="s">
        <v>69</v>
      </c>
      <c r="H81" s="16"/>
      <c r="I81" s="16"/>
      <c r="J81" s="293">
        <f>J82</f>
        <v>0</v>
      </c>
    </row>
    <row r="82" spans="1:10" ht="37.5" hidden="1">
      <c r="A82" s="376"/>
      <c r="B82" s="10"/>
      <c r="C82" s="25" t="s">
        <v>70</v>
      </c>
      <c r="D82" s="26" t="s">
        <v>19</v>
      </c>
      <c r="E82" s="26" t="s">
        <v>65</v>
      </c>
      <c r="F82" s="26" t="s">
        <v>67</v>
      </c>
      <c r="G82" s="26" t="s">
        <v>71</v>
      </c>
      <c r="H82" s="26"/>
      <c r="I82" s="26"/>
      <c r="J82" s="311">
        <f>J83</f>
        <v>0</v>
      </c>
    </row>
    <row r="83" spans="1:10" ht="36" hidden="1">
      <c r="A83" s="376"/>
      <c r="B83" s="10"/>
      <c r="C83" s="53" t="s">
        <v>72</v>
      </c>
      <c r="D83" s="20" t="s">
        <v>19</v>
      </c>
      <c r="E83" s="20" t="s">
        <v>65</v>
      </c>
      <c r="F83" s="20" t="s">
        <v>67</v>
      </c>
      <c r="G83" s="20" t="s">
        <v>71</v>
      </c>
      <c r="H83" s="20" t="s">
        <v>31</v>
      </c>
      <c r="I83" s="20" t="s">
        <v>73</v>
      </c>
      <c r="J83" s="304">
        <v>0</v>
      </c>
    </row>
    <row r="84" spans="1:10" ht="18.75">
      <c r="A84" s="376"/>
      <c r="B84" s="10"/>
      <c r="C84" s="180" t="s">
        <v>173</v>
      </c>
      <c r="D84" s="183" t="s">
        <v>19</v>
      </c>
      <c r="E84" s="184" t="s">
        <v>23</v>
      </c>
      <c r="F84" s="185" t="s">
        <v>305</v>
      </c>
      <c r="G84" s="98" t="s">
        <v>176</v>
      </c>
      <c r="H84" s="87"/>
      <c r="I84" s="22"/>
      <c r="J84" s="312">
        <f>J85</f>
        <v>227.7</v>
      </c>
    </row>
    <row r="85" spans="1:10" ht="75">
      <c r="A85" s="376"/>
      <c r="B85" s="10"/>
      <c r="C85" s="181" t="s">
        <v>178</v>
      </c>
      <c r="D85" s="183" t="s">
        <v>19</v>
      </c>
      <c r="E85" s="186" t="s">
        <v>23</v>
      </c>
      <c r="F85" s="187" t="s">
        <v>305</v>
      </c>
      <c r="G85" s="188" t="s">
        <v>177</v>
      </c>
      <c r="H85" s="189"/>
      <c r="I85" s="22"/>
      <c r="J85" s="312">
        <f>J86</f>
        <v>227.7</v>
      </c>
    </row>
    <row r="86" spans="1:10" ht="18.75">
      <c r="A86" s="376"/>
      <c r="B86" s="10"/>
      <c r="C86" s="215" t="s">
        <v>304</v>
      </c>
      <c r="D86" s="85" t="s">
        <v>19</v>
      </c>
      <c r="E86" s="190" t="s">
        <v>23</v>
      </c>
      <c r="F86" s="190" t="s">
        <v>305</v>
      </c>
      <c r="G86" s="190" t="s">
        <v>177</v>
      </c>
      <c r="H86" s="185"/>
      <c r="I86" s="47"/>
      <c r="J86" s="313">
        <f>J87</f>
        <v>227.7</v>
      </c>
    </row>
    <row r="87" spans="1:10" ht="36">
      <c r="A87" s="376"/>
      <c r="B87" s="10"/>
      <c r="C87" s="136" t="s">
        <v>315</v>
      </c>
      <c r="D87" s="20" t="s">
        <v>19</v>
      </c>
      <c r="E87" s="191" t="s">
        <v>23</v>
      </c>
      <c r="F87" s="191" t="s">
        <v>305</v>
      </c>
      <c r="G87" s="191" t="s">
        <v>316</v>
      </c>
      <c r="H87" s="192" t="s">
        <v>334</v>
      </c>
      <c r="I87" s="20" t="s">
        <v>181</v>
      </c>
      <c r="J87" s="314">
        <v>227.7</v>
      </c>
    </row>
    <row r="88" spans="1:10" ht="18.75">
      <c r="A88" s="376"/>
      <c r="B88" s="10"/>
      <c r="C88" s="219" t="s">
        <v>64</v>
      </c>
      <c r="D88" s="183" t="s">
        <v>19</v>
      </c>
      <c r="E88" s="85" t="s">
        <v>65</v>
      </c>
      <c r="F88" s="85"/>
      <c r="G88" s="85"/>
      <c r="H88" s="85"/>
      <c r="I88" s="22"/>
      <c r="J88" s="312">
        <f>J89</f>
        <v>585.4</v>
      </c>
    </row>
    <row r="89" spans="1:10" ht="18.75">
      <c r="A89" s="376"/>
      <c r="B89" s="10"/>
      <c r="C89" s="158" t="s">
        <v>66</v>
      </c>
      <c r="D89" s="183" t="s">
        <v>19</v>
      </c>
      <c r="E89" s="159" t="s">
        <v>65</v>
      </c>
      <c r="F89" s="188" t="s">
        <v>67</v>
      </c>
      <c r="G89" s="159"/>
      <c r="H89" s="159"/>
      <c r="I89" s="22"/>
      <c r="J89" s="312">
        <f>J90</f>
        <v>585.4</v>
      </c>
    </row>
    <row r="90" spans="1:10" ht="18.75">
      <c r="A90" s="376"/>
      <c r="B90" s="10"/>
      <c r="C90" s="175" t="s">
        <v>68</v>
      </c>
      <c r="D90" s="183" t="s">
        <v>19</v>
      </c>
      <c r="E90" s="159" t="s">
        <v>65</v>
      </c>
      <c r="F90" s="220" t="s">
        <v>67</v>
      </c>
      <c r="G90" s="220" t="s">
        <v>69</v>
      </c>
      <c r="H90" s="183"/>
      <c r="I90" s="22"/>
      <c r="J90" s="312">
        <f>J91</f>
        <v>585.4</v>
      </c>
    </row>
    <row r="91" spans="1:10" ht="37.5">
      <c r="A91" s="376"/>
      <c r="B91" s="10"/>
      <c r="C91" s="175" t="s">
        <v>70</v>
      </c>
      <c r="D91" s="85" t="s">
        <v>19</v>
      </c>
      <c r="E91" s="221" t="s">
        <v>65</v>
      </c>
      <c r="F91" s="98" t="s">
        <v>67</v>
      </c>
      <c r="G91" s="98" t="s">
        <v>71</v>
      </c>
      <c r="H91" s="91"/>
      <c r="I91" s="47"/>
      <c r="J91" s="308">
        <f>J92</f>
        <v>585.4</v>
      </c>
    </row>
    <row r="92" spans="1:10" ht="36">
      <c r="A92" s="376"/>
      <c r="B92" s="10"/>
      <c r="C92" s="217" t="s">
        <v>72</v>
      </c>
      <c r="D92" s="20" t="s">
        <v>19</v>
      </c>
      <c r="E92" s="89" t="s">
        <v>65</v>
      </c>
      <c r="F92" s="89" t="s">
        <v>67</v>
      </c>
      <c r="G92" s="89" t="s">
        <v>71</v>
      </c>
      <c r="H92" s="88" t="s">
        <v>31</v>
      </c>
      <c r="I92" s="20" t="s">
        <v>337</v>
      </c>
      <c r="J92" s="302">
        <v>585.4</v>
      </c>
    </row>
    <row r="93" spans="1:10" ht="18.75">
      <c r="A93" s="376"/>
      <c r="B93" s="10"/>
      <c r="C93" s="13" t="s">
        <v>74</v>
      </c>
      <c r="D93" s="12" t="s">
        <v>19</v>
      </c>
      <c r="E93" s="12" t="s">
        <v>75</v>
      </c>
      <c r="F93" s="12"/>
      <c r="G93" s="12" t="s">
        <v>20</v>
      </c>
      <c r="H93" s="12" t="s">
        <v>20</v>
      </c>
      <c r="I93" s="12" t="s">
        <v>20</v>
      </c>
      <c r="J93" s="293">
        <f>J94+J103</f>
        <v>889.3</v>
      </c>
    </row>
    <row r="94" spans="1:10" ht="37.5">
      <c r="A94" s="376"/>
      <c r="B94" s="10"/>
      <c r="C94" s="24" t="s">
        <v>76</v>
      </c>
      <c r="D94" s="16" t="s">
        <v>19</v>
      </c>
      <c r="E94" s="16" t="s">
        <v>75</v>
      </c>
      <c r="F94" s="16" t="s">
        <v>77</v>
      </c>
      <c r="G94" s="16"/>
      <c r="H94" s="16"/>
      <c r="I94" s="16"/>
      <c r="J94" s="293">
        <f>J95+J99</f>
        <v>312.9</v>
      </c>
    </row>
    <row r="95" spans="1:10" ht="37.5">
      <c r="A95" s="376"/>
      <c r="B95" s="10"/>
      <c r="C95" s="97" t="s">
        <v>78</v>
      </c>
      <c r="D95" s="16" t="s">
        <v>19</v>
      </c>
      <c r="E95" s="16" t="s">
        <v>75</v>
      </c>
      <c r="F95" s="16" t="s">
        <v>77</v>
      </c>
      <c r="G95" s="16" t="s">
        <v>79</v>
      </c>
      <c r="H95" s="16" t="s">
        <v>20</v>
      </c>
      <c r="I95" s="16" t="s">
        <v>20</v>
      </c>
      <c r="J95" s="293">
        <f>J96</f>
        <v>200</v>
      </c>
    </row>
    <row r="96" spans="1:10" ht="37.5">
      <c r="A96" s="376"/>
      <c r="B96" s="10"/>
      <c r="C96" s="17" t="s">
        <v>80</v>
      </c>
      <c r="D96" s="18" t="s">
        <v>19</v>
      </c>
      <c r="E96" s="18" t="s">
        <v>75</v>
      </c>
      <c r="F96" s="18" t="s">
        <v>77</v>
      </c>
      <c r="G96" s="18" t="s">
        <v>81</v>
      </c>
      <c r="H96" s="18"/>
      <c r="I96" s="18"/>
      <c r="J96" s="294">
        <f>J97+J98</f>
        <v>200</v>
      </c>
    </row>
    <row r="97" spans="1:10" ht="23.25" customHeight="1">
      <c r="A97" s="376"/>
      <c r="B97" s="10"/>
      <c r="C97" s="66" t="s">
        <v>35</v>
      </c>
      <c r="D97" s="20" t="s">
        <v>19</v>
      </c>
      <c r="E97" s="20" t="s">
        <v>75</v>
      </c>
      <c r="F97" s="20" t="s">
        <v>77</v>
      </c>
      <c r="G97" s="20" t="s">
        <v>81</v>
      </c>
      <c r="H97" s="20" t="s">
        <v>31</v>
      </c>
      <c r="I97" s="20" t="s">
        <v>32</v>
      </c>
      <c r="J97" s="297">
        <v>200</v>
      </c>
    </row>
    <row r="98" spans="1:10" ht="36.75" customHeight="1" hidden="1">
      <c r="A98" s="376"/>
      <c r="B98" s="10"/>
      <c r="C98" s="202" t="s">
        <v>321</v>
      </c>
      <c r="D98" s="22" t="s">
        <v>19</v>
      </c>
      <c r="E98" s="22" t="s">
        <v>75</v>
      </c>
      <c r="F98" s="22" t="s">
        <v>77</v>
      </c>
      <c r="G98" s="22" t="s">
        <v>81</v>
      </c>
      <c r="H98" s="22" t="s">
        <v>31</v>
      </c>
      <c r="I98" s="22" t="s">
        <v>320</v>
      </c>
      <c r="J98" s="304">
        <v>0</v>
      </c>
    </row>
    <row r="99" spans="1:10" ht="23.25" customHeight="1">
      <c r="A99" s="376"/>
      <c r="B99" s="10"/>
      <c r="C99" s="180" t="s">
        <v>173</v>
      </c>
      <c r="D99" s="183" t="s">
        <v>19</v>
      </c>
      <c r="E99" s="184" t="s">
        <v>75</v>
      </c>
      <c r="F99" s="185" t="s">
        <v>77</v>
      </c>
      <c r="G99" s="98" t="s">
        <v>176</v>
      </c>
      <c r="H99" s="87"/>
      <c r="I99" s="22"/>
      <c r="J99" s="298">
        <f>J100</f>
        <v>112.9</v>
      </c>
    </row>
    <row r="100" spans="1:10" ht="79.5" customHeight="1">
      <c r="A100" s="376"/>
      <c r="B100" s="10"/>
      <c r="C100" s="181" t="s">
        <v>178</v>
      </c>
      <c r="D100" s="183" t="s">
        <v>19</v>
      </c>
      <c r="E100" s="186" t="s">
        <v>75</v>
      </c>
      <c r="F100" s="187" t="s">
        <v>77</v>
      </c>
      <c r="G100" s="188" t="s">
        <v>177</v>
      </c>
      <c r="H100" s="189"/>
      <c r="I100" s="22"/>
      <c r="J100" s="298">
        <f>J101</f>
        <v>112.9</v>
      </c>
    </row>
    <row r="101" spans="1:10" ht="23.25" customHeight="1">
      <c r="A101" s="376"/>
      <c r="B101" s="10"/>
      <c r="C101" s="196" t="s">
        <v>304</v>
      </c>
      <c r="D101" s="85" t="s">
        <v>19</v>
      </c>
      <c r="E101" s="185" t="s">
        <v>75</v>
      </c>
      <c r="F101" s="185" t="s">
        <v>77</v>
      </c>
      <c r="G101" s="185" t="s">
        <v>177</v>
      </c>
      <c r="H101" s="185"/>
      <c r="I101" s="47"/>
      <c r="J101" s="300">
        <f>J102</f>
        <v>112.9</v>
      </c>
    </row>
    <row r="102" spans="1:10" ht="54.75" customHeight="1">
      <c r="A102" s="376"/>
      <c r="B102" s="10"/>
      <c r="C102" s="204" t="s">
        <v>182</v>
      </c>
      <c r="D102" s="55" t="s">
        <v>19</v>
      </c>
      <c r="E102" s="191" t="s">
        <v>75</v>
      </c>
      <c r="F102" s="191" t="s">
        <v>77</v>
      </c>
      <c r="G102" s="191" t="s">
        <v>256</v>
      </c>
      <c r="H102" s="191" t="s">
        <v>334</v>
      </c>
      <c r="I102" s="55" t="s">
        <v>183</v>
      </c>
      <c r="J102" s="315">
        <v>112.9</v>
      </c>
    </row>
    <row r="103" spans="1:10" ht="18.75">
      <c r="A103" s="376"/>
      <c r="B103" s="10"/>
      <c r="C103" s="24" t="s">
        <v>82</v>
      </c>
      <c r="D103" s="16" t="s">
        <v>19</v>
      </c>
      <c r="E103" s="16" t="s">
        <v>75</v>
      </c>
      <c r="F103" s="16" t="s">
        <v>83</v>
      </c>
      <c r="G103" s="16"/>
      <c r="H103" s="16"/>
      <c r="I103" s="16"/>
      <c r="J103" s="293">
        <f>J104</f>
        <v>576.4</v>
      </c>
    </row>
    <row r="104" spans="1:10" ht="16.5" customHeight="1">
      <c r="A104" s="376"/>
      <c r="B104" s="10"/>
      <c r="C104" s="143" t="s">
        <v>84</v>
      </c>
      <c r="D104" s="16" t="s">
        <v>19</v>
      </c>
      <c r="E104" s="16" t="s">
        <v>75</v>
      </c>
      <c r="F104" s="16" t="s">
        <v>83</v>
      </c>
      <c r="G104" s="16" t="s">
        <v>85</v>
      </c>
      <c r="H104" s="16" t="s">
        <v>20</v>
      </c>
      <c r="I104" s="16" t="s">
        <v>20</v>
      </c>
      <c r="J104" s="293">
        <f>J105</f>
        <v>576.4</v>
      </c>
    </row>
    <row r="105" spans="1:10" ht="37.5">
      <c r="A105" s="376"/>
      <c r="B105" s="10"/>
      <c r="C105" s="17" t="s">
        <v>86</v>
      </c>
      <c r="D105" s="221" t="s">
        <v>19</v>
      </c>
      <c r="E105" s="221" t="s">
        <v>75</v>
      </c>
      <c r="F105" s="18" t="s">
        <v>83</v>
      </c>
      <c r="G105" s="18" t="s">
        <v>87</v>
      </c>
      <c r="H105" s="56"/>
      <c r="I105" s="56"/>
      <c r="J105" s="294">
        <f>J106</f>
        <v>576.4</v>
      </c>
    </row>
    <row r="106" spans="1:10" ht="18.75">
      <c r="A106" s="376"/>
      <c r="B106" s="10"/>
      <c r="C106" s="66" t="s">
        <v>35</v>
      </c>
      <c r="D106" s="22" t="s">
        <v>19</v>
      </c>
      <c r="E106" s="22" t="s">
        <v>75</v>
      </c>
      <c r="F106" s="22" t="s">
        <v>83</v>
      </c>
      <c r="G106" s="22" t="s">
        <v>87</v>
      </c>
      <c r="H106" s="22" t="s">
        <v>31</v>
      </c>
      <c r="I106" s="22" t="s">
        <v>32</v>
      </c>
      <c r="J106" s="352">
        <f>600-23.6</f>
        <v>576.4</v>
      </c>
    </row>
    <row r="107" spans="1:10" ht="18.75">
      <c r="A107" s="376"/>
      <c r="B107" s="10"/>
      <c r="C107" s="13" t="s">
        <v>88</v>
      </c>
      <c r="D107" s="12" t="s">
        <v>19</v>
      </c>
      <c r="E107" s="12" t="s">
        <v>89</v>
      </c>
      <c r="F107" s="12"/>
      <c r="G107" s="12"/>
      <c r="H107" s="12"/>
      <c r="I107" s="12"/>
      <c r="J107" s="293">
        <f>J134+J138+J108</f>
        <v>51764.49999999999</v>
      </c>
    </row>
    <row r="108" spans="1:10" ht="18.75">
      <c r="A108" s="376"/>
      <c r="B108" s="10"/>
      <c r="C108" s="267" t="s">
        <v>363</v>
      </c>
      <c r="D108" s="16" t="s">
        <v>19</v>
      </c>
      <c r="E108" s="45" t="s">
        <v>89</v>
      </c>
      <c r="F108" s="26" t="s">
        <v>325</v>
      </c>
      <c r="G108" s="45"/>
      <c r="H108" s="45"/>
      <c r="I108" s="12"/>
      <c r="J108" s="293">
        <f>J109+J130+J122</f>
        <v>50196.899999999994</v>
      </c>
    </row>
    <row r="109" spans="1:10" ht="18.75">
      <c r="A109" s="376"/>
      <c r="B109" s="10"/>
      <c r="C109" s="267" t="s">
        <v>364</v>
      </c>
      <c r="D109" s="36" t="s">
        <v>19</v>
      </c>
      <c r="E109" s="95" t="s">
        <v>89</v>
      </c>
      <c r="F109" s="16" t="s">
        <v>325</v>
      </c>
      <c r="G109" s="16" t="s">
        <v>358</v>
      </c>
      <c r="H109" s="45"/>
      <c r="I109" s="12"/>
      <c r="J109" s="293">
        <f>J110</f>
        <v>6031.5</v>
      </c>
    </row>
    <row r="110" spans="1:10" ht="18.75">
      <c r="A110" s="376"/>
      <c r="B110" s="10"/>
      <c r="C110" s="181" t="s">
        <v>361</v>
      </c>
      <c r="D110" s="26" t="s">
        <v>19</v>
      </c>
      <c r="E110" s="45" t="s">
        <v>89</v>
      </c>
      <c r="F110" s="26" t="s">
        <v>325</v>
      </c>
      <c r="G110" s="26" t="s">
        <v>359</v>
      </c>
      <c r="H110" s="45"/>
      <c r="I110" s="41"/>
      <c r="J110" s="305">
        <f>J111+J116</f>
        <v>6031.5</v>
      </c>
    </row>
    <row r="111" spans="1:10" ht="37.5">
      <c r="A111" s="376"/>
      <c r="B111" s="10"/>
      <c r="C111" s="143" t="s">
        <v>362</v>
      </c>
      <c r="D111" s="26" t="s">
        <v>19</v>
      </c>
      <c r="E111" s="45" t="s">
        <v>89</v>
      </c>
      <c r="F111" s="26" t="s">
        <v>325</v>
      </c>
      <c r="G111" s="26" t="s">
        <v>360</v>
      </c>
      <c r="H111" s="20"/>
      <c r="I111" s="192"/>
      <c r="J111" s="316">
        <f>J114+J115+J113+J112</f>
        <v>1222.7</v>
      </c>
    </row>
    <row r="112" spans="1:10" ht="18.75">
      <c r="A112" s="376"/>
      <c r="B112" s="10"/>
      <c r="C112" s="290" t="s">
        <v>340</v>
      </c>
      <c r="D112" s="91" t="s">
        <v>19</v>
      </c>
      <c r="E112" s="91" t="s">
        <v>89</v>
      </c>
      <c r="F112" s="91" t="s">
        <v>325</v>
      </c>
      <c r="G112" s="91" t="s">
        <v>360</v>
      </c>
      <c r="H112" s="47" t="s">
        <v>190</v>
      </c>
      <c r="I112" s="268" t="s">
        <v>32</v>
      </c>
      <c r="J112" s="366">
        <f>150+55.1</f>
        <v>205.1</v>
      </c>
    </row>
    <row r="113" spans="1:10" ht="18.75">
      <c r="A113" s="376"/>
      <c r="B113" s="10"/>
      <c r="C113" s="67" t="s">
        <v>35</v>
      </c>
      <c r="D113" s="86" t="s">
        <v>19</v>
      </c>
      <c r="E113" s="86" t="s">
        <v>89</v>
      </c>
      <c r="F113" s="86" t="s">
        <v>325</v>
      </c>
      <c r="G113" s="86" t="s">
        <v>360</v>
      </c>
      <c r="H113" s="55" t="s">
        <v>31</v>
      </c>
      <c r="I113" s="191" t="s">
        <v>32</v>
      </c>
      <c r="J113" s="301">
        <v>687</v>
      </c>
    </row>
    <row r="114" spans="1:10" ht="18.75">
      <c r="A114" s="376"/>
      <c r="B114" s="10"/>
      <c r="C114" s="67" t="s">
        <v>60</v>
      </c>
      <c r="D114" s="86" t="s">
        <v>19</v>
      </c>
      <c r="E114" s="86" t="s">
        <v>89</v>
      </c>
      <c r="F114" s="86" t="s">
        <v>325</v>
      </c>
      <c r="G114" s="86" t="s">
        <v>360</v>
      </c>
      <c r="H114" s="55" t="s">
        <v>31</v>
      </c>
      <c r="I114" s="191" t="s">
        <v>61</v>
      </c>
      <c r="J114" s="301">
        <v>28.6</v>
      </c>
    </row>
    <row r="115" spans="1:10" ht="36">
      <c r="A115" s="376"/>
      <c r="B115" s="10"/>
      <c r="C115" s="66" t="s">
        <v>353</v>
      </c>
      <c r="D115" s="88" t="s">
        <v>19</v>
      </c>
      <c r="E115" s="88" t="s">
        <v>89</v>
      </c>
      <c r="F115" s="88" t="s">
        <v>325</v>
      </c>
      <c r="G115" s="88" t="s">
        <v>360</v>
      </c>
      <c r="H115" s="20" t="s">
        <v>31</v>
      </c>
      <c r="I115" s="192" t="s">
        <v>352</v>
      </c>
      <c r="J115" s="302">
        <v>302</v>
      </c>
    </row>
    <row r="116" spans="1:10" ht="37.5">
      <c r="A116" s="376"/>
      <c r="B116" s="10"/>
      <c r="C116" s="269" t="s">
        <v>368</v>
      </c>
      <c r="D116" s="85" t="s">
        <v>19</v>
      </c>
      <c r="E116" s="85" t="s">
        <v>89</v>
      </c>
      <c r="F116" s="98" t="s">
        <v>325</v>
      </c>
      <c r="G116" s="98" t="s">
        <v>367</v>
      </c>
      <c r="H116" s="47"/>
      <c r="I116" s="268"/>
      <c r="J116" s="308">
        <f>J118+J119+J120+J117+J121</f>
        <v>4808.8</v>
      </c>
    </row>
    <row r="117" spans="1:10" ht="18.75">
      <c r="A117" s="376"/>
      <c r="B117" s="10"/>
      <c r="C117" s="113" t="s">
        <v>340</v>
      </c>
      <c r="D117" s="86" t="s">
        <v>19</v>
      </c>
      <c r="E117" s="86" t="s">
        <v>89</v>
      </c>
      <c r="F117" s="86" t="s">
        <v>325</v>
      </c>
      <c r="G117" s="86" t="s">
        <v>367</v>
      </c>
      <c r="H117" s="55" t="s">
        <v>190</v>
      </c>
      <c r="I117" s="191" t="s">
        <v>32</v>
      </c>
      <c r="J117" s="358">
        <f>30+40+6.7-6.7</f>
        <v>70</v>
      </c>
    </row>
    <row r="118" spans="1:10" ht="18.75">
      <c r="A118" s="376"/>
      <c r="B118" s="10"/>
      <c r="C118" s="67" t="s">
        <v>35</v>
      </c>
      <c r="D118" s="86" t="s">
        <v>19</v>
      </c>
      <c r="E118" s="86" t="s">
        <v>89</v>
      </c>
      <c r="F118" s="86" t="s">
        <v>325</v>
      </c>
      <c r="G118" s="86" t="s">
        <v>367</v>
      </c>
      <c r="H118" s="55" t="s">
        <v>31</v>
      </c>
      <c r="I118" s="191" t="s">
        <v>32</v>
      </c>
      <c r="J118" s="354">
        <f>1100+50-268.1</f>
        <v>881.9</v>
      </c>
    </row>
    <row r="119" spans="1:10" ht="36">
      <c r="A119" s="376"/>
      <c r="B119" s="10"/>
      <c r="C119" s="67" t="s">
        <v>339</v>
      </c>
      <c r="D119" s="86" t="s">
        <v>19</v>
      </c>
      <c r="E119" s="86" t="s">
        <v>89</v>
      </c>
      <c r="F119" s="86" t="s">
        <v>325</v>
      </c>
      <c r="G119" s="86" t="s">
        <v>367</v>
      </c>
      <c r="H119" s="55" t="s">
        <v>338</v>
      </c>
      <c r="I119" s="191" t="s">
        <v>32</v>
      </c>
      <c r="J119" s="354">
        <f>3709.6+51.9</f>
        <v>3761.5</v>
      </c>
    </row>
    <row r="120" spans="1:10" ht="18.75">
      <c r="A120" s="376"/>
      <c r="B120" s="10"/>
      <c r="C120" s="67" t="s">
        <v>60</v>
      </c>
      <c r="D120" s="86" t="s">
        <v>19</v>
      </c>
      <c r="E120" s="86" t="s">
        <v>89</v>
      </c>
      <c r="F120" s="86" t="s">
        <v>325</v>
      </c>
      <c r="G120" s="86" t="s">
        <v>367</v>
      </c>
      <c r="H120" s="55" t="s">
        <v>338</v>
      </c>
      <c r="I120" s="191" t="s">
        <v>61</v>
      </c>
      <c r="J120" s="301">
        <v>42.1</v>
      </c>
    </row>
    <row r="121" spans="1:10" ht="18.75">
      <c r="A121" s="376"/>
      <c r="B121" s="10"/>
      <c r="C121" s="69" t="s">
        <v>60</v>
      </c>
      <c r="D121" s="86" t="s">
        <v>19</v>
      </c>
      <c r="E121" s="86" t="s">
        <v>89</v>
      </c>
      <c r="F121" s="86" t="s">
        <v>325</v>
      </c>
      <c r="G121" s="86" t="s">
        <v>367</v>
      </c>
      <c r="H121" s="55" t="s">
        <v>190</v>
      </c>
      <c r="I121" s="191" t="s">
        <v>61</v>
      </c>
      <c r="J121" s="359">
        <v>53.3</v>
      </c>
    </row>
    <row r="122" spans="1:10" ht="18.75">
      <c r="A122" s="376"/>
      <c r="B122" s="10"/>
      <c r="C122" s="289" t="s">
        <v>323</v>
      </c>
      <c r="D122" s="159" t="s">
        <v>19</v>
      </c>
      <c r="E122" s="159" t="s">
        <v>89</v>
      </c>
      <c r="F122" s="188" t="s">
        <v>325</v>
      </c>
      <c r="G122" s="159" t="s">
        <v>326</v>
      </c>
      <c r="H122" s="22"/>
      <c r="I122" s="238"/>
      <c r="J122" s="312">
        <f>J123</f>
        <v>39214.7</v>
      </c>
    </row>
    <row r="123" spans="1:10" ht="37.5">
      <c r="A123" s="376"/>
      <c r="B123" s="10"/>
      <c r="C123" s="289" t="s">
        <v>380</v>
      </c>
      <c r="D123" s="159" t="s">
        <v>19</v>
      </c>
      <c r="E123" s="159" t="s">
        <v>89</v>
      </c>
      <c r="F123" s="188" t="s">
        <v>325</v>
      </c>
      <c r="G123" s="159" t="s">
        <v>375</v>
      </c>
      <c r="H123" s="22"/>
      <c r="I123" s="238"/>
      <c r="J123" s="312">
        <f>J124+J126+J128</f>
        <v>39214.7</v>
      </c>
    </row>
    <row r="124" spans="1:10" ht="63" customHeight="1">
      <c r="A124" s="376"/>
      <c r="B124" s="10"/>
      <c r="C124" s="219" t="s">
        <v>376</v>
      </c>
      <c r="D124" s="85" t="s">
        <v>19</v>
      </c>
      <c r="E124" s="85" t="s">
        <v>89</v>
      </c>
      <c r="F124" s="85" t="s">
        <v>325</v>
      </c>
      <c r="G124" s="85" t="s">
        <v>377</v>
      </c>
      <c r="H124" s="85" t="s">
        <v>328</v>
      </c>
      <c r="I124" s="268"/>
      <c r="J124" s="308">
        <f>J125</f>
        <v>16041.5</v>
      </c>
    </row>
    <row r="125" spans="1:10" ht="37.5" customHeight="1">
      <c r="A125" s="376"/>
      <c r="B125" s="10"/>
      <c r="C125" s="66" t="s">
        <v>330</v>
      </c>
      <c r="D125" s="88" t="s">
        <v>19</v>
      </c>
      <c r="E125" s="88" t="s">
        <v>89</v>
      </c>
      <c r="F125" s="88" t="s">
        <v>325</v>
      </c>
      <c r="G125" s="88" t="s">
        <v>377</v>
      </c>
      <c r="H125" s="20" t="s">
        <v>328</v>
      </c>
      <c r="I125" s="192" t="s">
        <v>329</v>
      </c>
      <c r="J125" s="302">
        <f>2825.7+13215.8</f>
        <v>16041.5</v>
      </c>
    </row>
    <row r="126" spans="1:10" ht="60" customHeight="1">
      <c r="A126" s="376"/>
      <c r="B126" s="10"/>
      <c r="C126" s="219" t="s">
        <v>378</v>
      </c>
      <c r="D126" s="85" t="s">
        <v>19</v>
      </c>
      <c r="E126" s="85" t="s">
        <v>89</v>
      </c>
      <c r="F126" s="85" t="s">
        <v>325</v>
      </c>
      <c r="G126" s="85" t="s">
        <v>379</v>
      </c>
      <c r="H126" s="85" t="s">
        <v>328</v>
      </c>
      <c r="I126" s="184"/>
      <c r="J126" s="308">
        <f>J127</f>
        <v>2205.7</v>
      </c>
    </row>
    <row r="127" spans="1:10" ht="36.75" customHeight="1">
      <c r="A127" s="376"/>
      <c r="B127" s="10"/>
      <c r="C127" s="66" t="s">
        <v>330</v>
      </c>
      <c r="D127" s="88" t="s">
        <v>19</v>
      </c>
      <c r="E127" s="88" t="s">
        <v>89</v>
      </c>
      <c r="F127" s="88" t="s">
        <v>325</v>
      </c>
      <c r="G127" s="88" t="s">
        <v>379</v>
      </c>
      <c r="H127" s="20" t="s">
        <v>328</v>
      </c>
      <c r="I127" s="192" t="s">
        <v>329</v>
      </c>
      <c r="J127" s="302">
        <v>2205.7</v>
      </c>
    </row>
    <row r="128" spans="1:10" ht="36.75" customHeight="1">
      <c r="A128" s="376"/>
      <c r="B128" s="10"/>
      <c r="C128" s="219" t="s">
        <v>394</v>
      </c>
      <c r="D128" s="85" t="s">
        <v>19</v>
      </c>
      <c r="E128" s="85" t="s">
        <v>89</v>
      </c>
      <c r="F128" s="85" t="s">
        <v>325</v>
      </c>
      <c r="G128" s="85" t="s">
        <v>393</v>
      </c>
      <c r="H128" s="85" t="s">
        <v>328</v>
      </c>
      <c r="I128" s="184"/>
      <c r="J128" s="308">
        <f>J129</f>
        <v>20967.5</v>
      </c>
    </row>
    <row r="129" spans="1:10" ht="36.75" customHeight="1">
      <c r="A129" s="376"/>
      <c r="B129" s="10"/>
      <c r="C129" s="66" t="s">
        <v>330</v>
      </c>
      <c r="D129" s="88" t="s">
        <v>19</v>
      </c>
      <c r="E129" s="88" t="s">
        <v>89</v>
      </c>
      <c r="F129" s="88" t="s">
        <v>325</v>
      </c>
      <c r="G129" s="88" t="s">
        <v>393</v>
      </c>
      <c r="H129" s="20" t="s">
        <v>328</v>
      </c>
      <c r="I129" s="192" t="s">
        <v>329</v>
      </c>
      <c r="J129" s="362">
        <f>5000+15967.5</f>
        <v>20967.5</v>
      </c>
    </row>
    <row r="130" spans="1:10" ht="18.75">
      <c r="A130" s="376"/>
      <c r="B130" s="10"/>
      <c r="C130" s="271" t="s">
        <v>117</v>
      </c>
      <c r="D130" s="273" t="s">
        <v>19</v>
      </c>
      <c r="E130" s="273" t="s">
        <v>89</v>
      </c>
      <c r="F130" s="274" t="s">
        <v>325</v>
      </c>
      <c r="G130" s="274" t="s">
        <v>118</v>
      </c>
      <c r="H130" s="275"/>
      <c r="I130" s="238"/>
      <c r="J130" s="312">
        <f>J131</f>
        <v>4950.7</v>
      </c>
    </row>
    <row r="131" spans="1:10" ht="75">
      <c r="A131" s="376"/>
      <c r="B131" s="10"/>
      <c r="C131" s="283" t="s">
        <v>365</v>
      </c>
      <c r="D131" s="184" t="s">
        <v>19</v>
      </c>
      <c r="E131" s="184" t="s">
        <v>89</v>
      </c>
      <c r="F131" s="185" t="s">
        <v>325</v>
      </c>
      <c r="G131" s="185" t="s">
        <v>366</v>
      </c>
      <c r="H131" s="284"/>
      <c r="I131" s="268"/>
      <c r="J131" s="308">
        <f>J132+J133</f>
        <v>4950.7</v>
      </c>
    </row>
    <row r="132" spans="1:10" ht="18.75">
      <c r="A132" s="376"/>
      <c r="B132" s="10"/>
      <c r="C132" s="291" t="s">
        <v>35</v>
      </c>
      <c r="D132" s="191" t="s">
        <v>19</v>
      </c>
      <c r="E132" s="191" t="s">
        <v>89</v>
      </c>
      <c r="F132" s="191" t="s">
        <v>325</v>
      </c>
      <c r="G132" s="191" t="s">
        <v>366</v>
      </c>
      <c r="H132" s="82" t="s">
        <v>31</v>
      </c>
      <c r="I132" s="191" t="s">
        <v>32</v>
      </c>
      <c r="J132" s="301">
        <v>4630</v>
      </c>
    </row>
    <row r="133" spans="1:10" ht="18.75">
      <c r="A133" s="376"/>
      <c r="B133" s="10"/>
      <c r="C133" s="66" t="s">
        <v>60</v>
      </c>
      <c r="D133" s="192" t="s">
        <v>19</v>
      </c>
      <c r="E133" s="192" t="s">
        <v>89</v>
      </c>
      <c r="F133" s="192" t="s">
        <v>325</v>
      </c>
      <c r="G133" s="192" t="s">
        <v>366</v>
      </c>
      <c r="H133" s="281" t="s">
        <v>31</v>
      </c>
      <c r="I133" s="192" t="s">
        <v>61</v>
      </c>
      <c r="J133" s="302">
        <v>320.7</v>
      </c>
    </row>
    <row r="134" spans="1:10" ht="18.75">
      <c r="A134" s="376"/>
      <c r="B134" s="10"/>
      <c r="C134" s="24" t="s">
        <v>90</v>
      </c>
      <c r="D134" s="16" t="s">
        <v>19</v>
      </c>
      <c r="E134" s="16" t="s">
        <v>89</v>
      </c>
      <c r="F134" s="16" t="s">
        <v>91</v>
      </c>
      <c r="G134" s="16"/>
      <c r="H134" s="16"/>
      <c r="I134" s="16"/>
      <c r="J134" s="293">
        <f>J135</f>
        <v>0</v>
      </c>
    </row>
    <row r="135" spans="1:10" ht="18.75">
      <c r="A135" s="376"/>
      <c r="B135" s="10"/>
      <c r="C135" s="57" t="s">
        <v>92</v>
      </c>
      <c r="D135" s="36" t="s">
        <v>19</v>
      </c>
      <c r="E135" s="36" t="s">
        <v>89</v>
      </c>
      <c r="F135" s="36" t="s">
        <v>91</v>
      </c>
      <c r="G135" s="36" t="s">
        <v>93</v>
      </c>
      <c r="H135" s="36"/>
      <c r="I135" s="36"/>
      <c r="J135" s="317">
        <f>J136</f>
        <v>0</v>
      </c>
    </row>
    <row r="136" spans="1:10" ht="37.5">
      <c r="A136" s="376"/>
      <c r="B136" s="10"/>
      <c r="C136" s="48" t="s">
        <v>94</v>
      </c>
      <c r="D136" s="26" t="s">
        <v>19</v>
      </c>
      <c r="E136" s="26" t="s">
        <v>89</v>
      </c>
      <c r="F136" s="26" t="s">
        <v>91</v>
      </c>
      <c r="G136" s="26" t="s">
        <v>95</v>
      </c>
      <c r="H136" s="26"/>
      <c r="I136" s="26"/>
      <c r="J136" s="305">
        <f>J137</f>
        <v>0</v>
      </c>
    </row>
    <row r="137" spans="1:10" ht="18.75">
      <c r="A137" s="376"/>
      <c r="B137" s="10"/>
      <c r="C137" s="28" t="s">
        <v>35</v>
      </c>
      <c r="D137" s="22" t="s">
        <v>19</v>
      </c>
      <c r="E137" s="22" t="s">
        <v>89</v>
      </c>
      <c r="F137" s="22" t="s">
        <v>91</v>
      </c>
      <c r="G137" s="22" t="s">
        <v>95</v>
      </c>
      <c r="H137" s="20" t="s">
        <v>31</v>
      </c>
      <c r="I137" s="20" t="s">
        <v>32</v>
      </c>
      <c r="J137" s="304">
        <v>0</v>
      </c>
    </row>
    <row r="138" spans="1:10" ht="18.75">
      <c r="A138" s="376"/>
      <c r="B138" s="10"/>
      <c r="C138" s="24" t="s">
        <v>96</v>
      </c>
      <c r="D138" s="16" t="s">
        <v>19</v>
      </c>
      <c r="E138" s="16" t="s">
        <v>89</v>
      </c>
      <c r="F138" s="16" t="s">
        <v>97</v>
      </c>
      <c r="G138" s="16"/>
      <c r="H138" s="16"/>
      <c r="I138" s="16"/>
      <c r="J138" s="293">
        <f>J139+J145+J149</f>
        <v>1567.6</v>
      </c>
    </row>
    <row r="139" spans="1:10" ht="36.75" customHeight="1">
      <c r="A139" s="376"/>
      <c r="B139" s="10"/>
      <c r="C139" s="97" t="s">
        <v>229</v>
      </c>
      <c r="D139" s="36" t="s">
        <v>19</v>
      </c>
      <c r="E139" s="95" t="s">
        <v>89</v>
      </c>
      <c r="F139" s="16" t="s">
        <v>97</v>
      </c>
      <c r="G139" s="16" t="s">
        <v>231</v>
      </c>
      <c r="H139" s="73"/>
      <c r="I139" s="36"/>
      <c r="J139" s="306">
        <f>J142+J140</f>
        <v>611.6999999999999</v>
      </c>
    </row>
    <row r="140" spans="1:10" ht="36.75" customHeight="1" hidden="1">
      <c r="A140" s="376"/>
      <c r="B140" s="10"/>
      <c r="C140" s="70" t="s">
        <v>259</v>
      </c>
      <c r="D140" s="26" t="s">
        <v>19</v>
      </c>
      <c r="E140" s="45" t="s">
        <v>89</v>
      </c>
      <c r="F140" s="26" t="s">
        <v>97</v>
      </c>
      <c r="G140" s="26" t="s">
        <v>260</v>
      </c>
      <c r="H140" s="47"/>
      <c r="I140" s="26"/>
      <c r="J140" s="311">
        <f>J141</f>
        <v>0</v>
      </c>
    </row>
    <row r="141" spans="1:10" ht="23.25" customHeight="1" hidden="1">
      <c r="A141" s="376"/>
      <c r="B141" s="10"/>
      <c r="C141" s="66" t="s">
        <v>60</v>
      </c>
      <c r="D141" s="72" t="s">
        <v>19</v>
      </c>
      <c r="E141" s="22" t="s">
        <v>89</v>
      </c>
      <c r="F141" s="22" t="s">
        <v>97</v>
      </c>
      <c r="G141" s="22" t="s">
        <v>260</v>
      </c>
      <c r="H141" s="22" t="s">
        <v>31</v>
      </c>
      <c r="I141" s="72" t="s">
        <v>61</v>
      </c>
      <c r="J141" s="318">
        <v>0</v>
      </c>
    </row>
    <row r="142" spans="1:10" ht="36.75" customHeight="1">
      <c r="A142" s="376"/>
      <c r="B142" s="10"/>
      <c r="C142" s="142" t="s">
        <v>230</v>
      </c>
      <c r="D142" s="26" t="s">
        <v>19</v>
      </c>
      <c r="E142" s="45" t="s">
        <v>89</v>
      </c>
      <c r="F142" s="26" t="s">
        <v>97</v>
      </c>
      <c r="G142" s="26" t="s">
        <v>232</v>
      </c>
      <c r="H142" s="47"/>
      <c r="I142" s="26"/>
      <c r="J142" s="305">
        <f>J143+J144</f>
        <v>611.6999999999999</v>
      </c>
    </row>
    <row r="143" spans="1:10" ht="23.25" customHeight="1">
      <c r="A143" s="376"/>
      <c r="B143" s="10"/>
      <c r="C143" s="67" t="s">
        <v>35</v>
      </c>
      <c r="D143" s="55" t="s">
        <v>19</v>
      </c>
      <c r="E143" s="55" t="s">
        <v>89</v>
      </c>
      <c r="F143" s="55" t="s">
        <v>97</v>
      </c>
      <c r="G143" s="55" t="s">
        <v>232</v>
      </c>
      <c r="H143" s="55" t="s">
        <v>31</v>
      </c>
      <c r="I143" s="55" t="s">
        <v>32</v>
      </c>
      <c r="J143" s="353">
        <f>1262.1-600+300-681.3-90-78.7</f>
        <v>112.09999999999995</v>
      </c>
    </row>
    <row r="144" spans="1:10" ht="23.25" customHeight="1">
      <c r="A144" s="376"/>
      <c r="B144" s="10"/>
      <c r="C144" s="66" t="s">
        <v>60</v>
      </c>
      <c r="D144" s="20" t="s">
        <v>19</v>
      </c>
      <c r="E144" s="20" t="s">
        <v>89</v>
      </c>
      <c r="F144" s="20" t="s">
        <v>97</v>
      </c>
      <c r="G144" s="20" t="s">
        <v>232</v>
      </c>
      <c r="H144" s="20" t="s">
        <v>31</v>
      </c>
      <c r="I144" s="20" t="s">
        <v>61</v>
      </c>
      <c r="J144" s="346">
        <f>500-0.4</f>
        <v>499.6</v>
      </c>
    </row>
    <row r="145" spans="1:10" ht="23.25" customHeight="1">
      <c r="A145" s="376"/>
      <c r="B145" s="10"/>
      <c r="C145" s="57" t="s">
        <v>98</v>
      </c>
      <c r="D145" s="36" t="s">
        <v>19</v>
      </c>
      <c r="E145" s="36" t="s">
        <v>89</v>
      </c>
      <c r="F145" s="36" t="s">
        <v>97</v>
      </c>
      <c r="G145" s="36" t="s">
        <v>99</v>
      </c>
      <c r="H145" s="36"/>
      <c r="I145" s="36"/>
      <c r="J145" s="317">
        <f>J146</f>
        <v>855.9</v>
      </c>
    </row>
    <row r="146" spans="1:10" ht="18.75">
      <c r="A146" s="376"/>
      <c r="B146" s="10"/>
      <c r="C146" s="48" t="s">
        <v>100</v>
      </c>
      <c r="D146" s="26" t="s">
        <v>19</v>
      </c>
      <c r="E146" s="26" t="s">
        <v>89</v>
      </c>
      <c r="F146" s="26" t="s">
        <v>97</v>
      </c>
      <c r="G146" s="26" t="s">
        <v>101</v>
      </c>
      <c r="H146" s="26"/>
      <c r="I146" s="26"/>
      <c r="J146" s="305">
        <f>J147+J148</f>
        <v>855.9</v>
      </c>
    </row>
    <row r="147" spans="1:10" ht="18.75">
      <c r="A147" s="376"/>
      <c r="B147" s="10"/>
      <c r="C147" s="67" t="s">
        <v>35</v>
      </c>
      <c r="D147" s="55" t="s">
        <v>19</v>
      </c>
      <c r="E147" s="55" t="s">
        <v>89</v>
      </c>
      <c r="F147" s="55" t="s">
        <v>97</v>
      </c>
      <c r="G147" s="55" t="s">
        <v>101</v>
      </c>
      <c r="H147" s="55" t="s">
        <v>31</v>
      </c>
      <c r="I147" s="55" t="s">
        <v>32</v>
      </c>
      <c r="J147" s="353">
        <f>100+188.7-34.1</f>
        <v>254.6</v>
      </c>
    </row>
    <row r="148" spans="1:10" ht="18.75">
      <c r="A148" s="376"/>
      <c r="B148" s="10"/>
      <c r="C148" s="66" t="s">
        <v>60</v>
      </c>
      <c r="D148" s="20" t="s">
        <v>19</v>
      </c>
      <c r="E148" s="20" t="s">
        <v>89</v>
      </c>
      <c r="F148" s="20" t="s">
        <v>97</v>
      </c>
      <c r="G148" s="20" t="s">
        <v>101</v>
      </c>
      <c r="H148" s="20" t="s">
        <v>31</v>
      </c>
      <c r="I148" s="20" t="s">
        <v>61</v>
      </c>
      <c r="J148" s="346">
        <f>490+111.3</f>
        <v>601.3</v>
      </c>
    </row>
    <row r="149" spans="1:10" ht="18.75">
      <c r="A149" s="376"/>
      <c r="B149" s="10"/>
      <c r="C149" s="124" t="s">
        <v>117</v>
      </c>
      <c r="D149" s="36" t="s">
        <v>19</v>
      </c>
      <c r="E149" s="149" t="s">
        <v>89</v>
      </c>
      <c r="F149" s="150" t="s">
        <v>97</v>
      </c>
      <c r="G149" s="150" t="s">
        <v>118</v>
      </c>
      <c r="H149" s="22"/>
      <c r="I149" s="22"/>
      <c r="J149" s="312">
        <f>J150</f>
        <v>100</v>
      </c>
    </row>
    <row r="150" spans="1:10" ht="75">
      <c r="A150" s="376"/>
      <c r="B150" s="10"/>
      <c r="C150" s="48" t="s">
        <v>317</v>
      </c>
      <c r="D150" s="26" t="s">
        <v>19</v>
      </c>
      <c r="E150" s="45" t="s">
        <v>89</v>
      </c>
      <c r="F150" s="26" t="s">
        <v>97</v>
      </c>
      <c r="G150" s="26" t="s">
        <v>348</v>
      </c>
      <c r="H150" s="47"/>
      <c r="I150" s="47"/>
      <c r="J150" s="308">
        <f>J151</f>
        <v>100</v>
      </c>
    </row>
    <row r="151" spans="1:10" ht="36">
      <c r="A151" s="376"/>
      <c r="B151" s="10"/>
      <c r="C151" s="217" t="s">
        <v>339</v>
      </c>
      <c r="D151" s="55" t="s">
        <v>19</v>
      </c>
      <c r="E151" s="72" t="s">
        <v>89</v>
      </c>
      <c r="F151" s="72" t="s">
        <v>97</v>
      </c>
      <c r="G151" s="20" t="s">
        <v>348</v>
      </c>
      <c r="H151" s="20" t="s">
        <v>338</v>
      </c>
      <c r="I151" s="20" t="s">
        <v>32</v>
      </c>
      <c r="J151" s="297">
        <v>100</v>
      </c>
    </row>
    <row r="152" spans="1:10" s="59" customFormat="1" ht="18.75">
      <c r="A152" s="376"/>
      <c r="B152" s="10"/>
      <c r="C152" s="13" t="s">
        <v>102</v>
      </c>
      <c r="D152" s="12" t="s">
        <v>19</v>
      </c>
      <c r="E152" s="12" t="s">
        <v>103</v>
      </c>
      <c r="F152" s="12"/>
      <c r="G152" s="12" t="s">
        <v>20</v>
      </c>
      <c r="H152" s="12" t="s">
        <v>20</v>
      </c>
      <c r="I152" s="12" t="s">
        <v>20</v>
      </c>
      <c r="J152" s="293">
        <f>J153+J180+J216+J257</f>
        <v>93724.1</v>
      </c>
    </row>
    <row r="153" spans="1:10" s="59" customFormat="1" ht="18.75">
      <c r="A153" s="376"/>
      <c r="B153" s="10"/>
      <c r="C153" s="13" t="s">
        <v>319</v>
      </c>
      <c r="D153" s="12" t="s">
        <v>19</v>
      </c>
      <c r="E153" s="38" t="s">
        <v>103</v>
      </c>
      <c r="F153" s="38" t="s">
        <v>104</v>
      </c>
      <c r="G153" s="38"/>
      <c r="H153" s="12"/>
      <c r="I153" s="12"/>
      <c r="J153" s="293">
        <f>J154+J162+J175+J160</f>
        <v>2903.8</v>
      </c>
    </row>
    <row r="154" spans="1:10" s="59" customFormat="1" ht="39" customHeight="1">
      <c r="A154" s="376"/>
      <c r="B154" s="10"/>
      <c r="C154" s="137" t="s">
        <v>216</v>
      </c>
      <c r="D154" s="16" t="s">
        <v>19</v>
      </c>
      <c r="E154" s="45" t="s">
        <v>103</v>
      </c>
      <c r="F154" s="26" t="s">
        <v>104</v>
      </c>
      <c r="G154" s="45" t="s">
        <v>219</v>
      </c>
      <c r="H154" s="12"/>
      <c r="I154" s="12"/>
      <c r="J154" s="293">
        <f>J155</f>
        <v>0</v>
      </c>
    </row>
    <row r="155" spans="1:10" s="59" customFormat="1" ht="56.25">
      <c r="A155" s="376"/>
      <c r="B155" s="10"/>
      <c r="C155" s="138" t="s">
        <v>217</v>
      </c>
      <c r="D155" s="16" t="s">
        <v>19</v>
      </c>
      <c r="E155" s="95" t="s">
        <v>103</v>
      </c>
      <c r="F155" s="16" t="s">
        <v>104</v>
      </c>
      <c r="G155" s="95" t="s">
        <v>220</v>
      </c>
      <c r="H155" s="16"/>
      <c r="I155" s="61"/>
      <c r="J155" s="293">
        <f>J156+J158</f>
        <v>0</v>
      </c>
    </row>
    <row r="156" spans="1:10" s="59" customFormat="1" ht="39.75" customHeight="1" hidden="1">
      <c r="A156" s="376"/>
      <c r="B156" s="10"/>
      <c r="C156" s="139" t="s">
        <v>218</v>
      </c>
      <c r="D156" s="26" t="s">
        <v>19</v>
      </c>
      <c r="E156" s="112" t="s">
        <v>103</v>
      </c>
      <c r="F156" s="18" t="s">
        <v>104</v>
      </c>
      <c r="G156" s="112" t="s">
        <v>221</v>
      </c>
      <c r="H156" s="26"/>
      <c r="I156" s="63"/>
      <c r="J156" s="305">
        <f>J157</f>
        <v>0</v>
      </c>
    </row>
    <row r="157" spans="1:10" s="59" customFormat="1" ht="26.25" customHeight="1" hidden="1">
      <c r="A157" s="376"/>
      <c r="B157" s="10"/>
      <c r="C157" s="66" t="s">
        <v>109</v>
      </c>
      <c r="D157" s="20" t="s">
        <v>19</v>
      </c>
      <c r="E157" s="20" t="s">
        <v>103</v>
      </c>
      <c r="F157" s="20" t="s">
        <v>104</v>
      </c>
      <c r="G157" s="20" t="s">
        <v>221</v>
      </c>
      <c r="H157" s="20" t="s">
        <v>110</v>
      </c>
      <c r="I157" s="20" t="s">
        <v>32</v>
      </c>
      <c r="J157" s="297">
        <v>0</v>
      </c>
    </row>
    <row r="158" spans="1:10" s="59" customFormat="1" ht="36.75" customHeight="1">
      <c r="A158" s="376"/>
      <c r="B158" s="10"/>
      <c r="C158" s="48" t="s">
        <v>222</v>
      </c>
      <c r="D158" s="26" t="s">
        <v>19</v>
      </c>
      <c r="E158" s="45" t="s">
        <v>103</v>
      </c>
      <c r="F158" s="26" t="s">
        <v>104</v>
      </c>
      <c r="G158" s="26" t="s">
        <v>223</v>
      </c>
      <c r="H158" s="47"/>
      <c r="I158" s="63"/>
      <c r="J158" s="305">
        <f>J159</f>
        <v>0</v>
      </c>
    </row>
    <row r="159" spans="1:10" s="59" customFormat="1" ht="24" customHeight="1">
      <c r="A159" s="376"/>
      <c r="B159" s="10"/>
      <c r="C159" s="69" t="s">
        <v>35</v>
      </c>
      <c r="D159" s="20" t="s">
        <v>19</v>
      </c>
      <c r="E159" s="22" t="s">
        <v>103</v>
      </c>
      <c r="F159" s="22" t="s">
        <v>104</v>
      </c>
      <c r="G159" s="22" t="s">
        <v>223</v>
      </c>
      <c r="H159" s="22" t="s">
        <v>31</v>
      </c>
      <c r="I159" s="20" t="s">
        <v>32</v>
      </c>
      <c r="J159" s="297">
        <v>0</v>
      </c>
    </row>
    <row r="160" spans="1:10" s="59" customFormat="1" ht="60.75" customHeight="1">
      <c r="A160" s="376"/>
      <c r="B160" s="10"/>
      <c r="C160" s="48" t="s">
        <v>123</v>
      </c>
      <c r="D160" s="26" t="s">
        <v>19</v>
      </c>
      <c r="E160" s="26" t="s">
        <v>103</v>
      </c>
      <c r="F160" s="26" t="s">
        <v>104</v>
      </c>
      <c r="G160" s="26" t="s">
        <v>124</v>
      </c>
      <c r="H160" s="26"/>
      <c r="I160" s="26"/>
      <c r="J160" s="304">
        <f>J161</f>
        <v>82.6</v>
      </c>
    </row>
    <row r="161" spans="1:10" s="59" customFormat="1" ht="54" customHeight="1">
      <c r="A161" s="376"/>
      <c r="B161" s="10"/>
      <c r="C161" s="365" t="s">
        <v>412</v>
      </c>
      <c r="D161" s="364" t="s">
        <v>19</v>
      </c>
      <c r="E161" s="364" t="s">
        <v>103</v>
      </c>
      <c r="F161" s="364" t="s">
        <v>104</v>
      </c>
      <c r="G161" s="364" t="s">
        <v>124</v>
      </c>
      <c r="H161" s="364" t="s">
        <v>106</v>
      </c>
      <c r="I161" s="364" t="s">
        <v>411</v>
      </c>
      <c r="J161" s="352">
        <v>82.6</v>
      </c>
    </row>
    <row r="162" spans="1:10" s="59" customFormat="1" ht="18.75">
      <c r="A162" s="376"/>
      <c r="B162" s="10"/>
      <c r="C162" s="60" t="s">
        <v>107</v>
      </c>
      <c r="D162" s="16" t="s">
        <v>19</v>
      </c>
      <c r="E162" s="16" t="s">
        <v>103</v>
      </c>
      <c r="F162" s="16" t="s">
        <v>104</v>
      </c>
      <c r="G162" s="16" t="s">
        <v>108</v>
      </c>
      <c r="H162" s="16"/>
      <c r="I162" s="61"/>
      <c r="J162" s="293">
        <f>J163+J169+J172</f>
        <v>1903.6000000000001</v>
      </c>
    </row>
    <row r="163" spans="1:10" s="59" customFormat="1" ht="35.25" customHeight="1">
      <c r="A163" s="376"/>
      <c r="B163" s="10"/>
      <c r="C163" s="201" t="s">
        <v>113</v>
      </c>
      <c r="D163" s="36" t="s">
        <v>19</v>
      </c>
      <c r="E163" s="36" t="s">
        <v>103</v>
      </c>
      <c r="F163" s="36" t="s">
        <v>104</v>
      </c>
      <c r="G163" s="163" t="s">
        <v>263</v>
      </c>
      <c r="H163" s="163"/>
      <c r="I163" s="164"/>
      <c r="J163" s="306">
        <f>J165+J164+J167+J166+J168</f>
        <v>1614.3000000000002</v>
      </c>
    </row>
    <row r="164" spans="1:10" s="59" customFormat="1" ht="36.75" customHeight="1">
      <c r="A164" s="376"/>
      <c r="B164" s="10"/>
      <c r="C164" s="236" t="s">
        <v>339</v>
      </c>
      <c r="D164" s="55" t="s">
        <v>19</v>
      </c>
      <c r="E164" s="55" t="s">
        <v>103</v>
      </c>
      <c r="F164" s="55" t="s">
        <v>104</v>
      </c>
      <c r="G164" s="55" t="s">
        <v>263</v>
      </c>
      <c r="H164" s="156" t="s">
        <v>338</v>
      </c>
      <c r="I164" s="55" t="s">
        <v>32</v>
      </c>
      <c r="J164" s="353">
        <f>300+245.1+5.9</f>
        <v>551</v>
      </c>
    </row>
    <row r="165" spans="1:10" s="59" customFormat="1" ht="18.75" hidden="1">
      <c r="A165" s="376"/>
      <c r="B165" s="10"/>
      <c r="C165" s="113" t="s">
        <v>35</v>
      </c>
      <c r="D165" s="55" t="s">
        <v>19</v>
      </c>
      <c r="E165" s="55" t="s">
        <v>103</v>
      </c>
      <c r="F165" s="55" t="s">
        <v>104</v>
      </c>
      <c r="G165" s="55" t="s">
        <v>263</v>
      </c>
      <c r="H165" s="55" t="s">
        <v>31</v>
      </c>
      <c r="I165" s="55" t="s">
        <v>32</v>
      </c>
      <c r="J165" s="296">
        <v>0</v>
      </c>
    </row>
    <row r="166" spans="1:10" s="59" customFormat="1" ht="18.75">
      <c r="A166" s="376"/>
      <c r="B166" s="10"/>
      <c r="C166" s="67" t="s">
        <v>35</v>
      </c>
      <c r="D166" s="55" t="s">
        <v>19</v>
      </c>
      <c r="E166" s="55" t="s">
        <v>103</v>
      </c>
      <c r="F166" s="55" t="s">
        <v>104</v>
      </c>
      <c r="G166" s="55" t="s">
        <v>263</v>
      </c>
      <c r="H166" s="55" t="s">
        <v>31</v>
      </c>
      <c r="I166" s="266" t="s">
        <v>32</v>
      </c>
      <c r="J166" s="319">
        <v>362.9</v>
      </c>
    </row>
    <row r="167" spans="1:10" s="59" customFormat="1" ht="18.75">
      <c r="A167" s="376"/>
      <c r="B167" s="10"/>
      <c r="C167" s="104" t="s">
        <v>60</v>
      </c>
      <c r="D167" s="20" t="s">
        <v>19</v>
      </c>
      <c r="E167" s="20" t="s">
        <v>103</v>
      </c>
      <c r="F167" s="20" t="s">
        <v>104</v>
      </c>
      <c r="G167" s="20" t="s">
        <v>263</v>
      </c>
      <c r="H167" s="20" t="s">
        <v>31</v>
      </c>
      <c r="I167" s="20" t="s">
        <v>61</v>
      </c>
      <c r="J167" s="297">
        <v>700</v>
      </c>
    </row>
    <row r="168" spans="1:10" s="59" customFormat="1" ht="18.75">
      <c r="A168" s="376"/>
      <c r="B168" s="10"/>
      <c r="C168" s="104" t="s">
        <v>60</v>
      </c>
      <c r="D168" s="368" t="s">
        <v>19</v>
      </c>
      <c r="E168" s="368" t="s">
        <v>103</v>
      </c>
      <c r="F168" s="368" t="s">
        <v>104</v>
      </c>
      <c r="G168" s="368" t="s">
        <v>263</v>
      </c>
      <c r="H168" s="368" t="s">
        <v>338</v>
      </c>
      <c r="I168" s="368" t="s">
        <v>61</v>
      </c>
      <c r="J168" s="369">
        <v>0.4</v>
      </c>
    </row>
    <row r="169" spans="1:10" s="59" customFormat="1" ht="18.75">
      <c r="A169" s="376"/>
      <c r="B169" s="10"/>
      <c r="C169" s="48" t="s">
        <v>111</v>
      </c>
      <c r="D169" s="26" t="s">
        <v>19</v>
      </c>
      <c r="E169" s="26" t="s">
        <v>103</v>
      </c>
      <c r="F169" s="26" t="s">
        <v>104</v>
      </c>
      <c r="G169" s="65" t="s">
        <v>112</v>
      </c>
      <c r="H169" s="47"/>
      <c r="I169" s="47"/>
      <c r="J169" s="307">
        <f>J171+J170</f>
        <v>214.7</v>
      </c>
    </row>
    <row r="170" spans="1:10" s="59" customFormat="1" ht="18.75">
      <c r="A170" s="376"/>
      <c r="B170" s="10"/>
      <c r="C170" s="67" t="s">
        <v>35</v>
      </c>
      <c r="D170" s="55" t="s">
        <v>19</v>
      </c>
      <c r="E170" s="55" t="s">
        <v>103</v>
      </c>
      <c r="F170" s="55" t="s">
        <v>104</v>
      </c>
      <c r="G170" s="55" t="s">
        <v>112</v>
      </c>
      <c r="H170" s="55" t="s">
        <v>31</v>
      </c>
      <c r="I170" s="55" t="s">
        <v>32</v>
      </c>
      <c r="J170" s="320">
        <v>25.6</v>
      </c>
    </row>
    <row r="171" spans="1:10" s="59" customFormat="1" ht="18.75">
      <c r="A171" s="376"/>
      <c r="B171" s="10"/>
      <c r="C171" s="66" t="s">
        <v>115</v>
      </c>
      <c r="D171" s="20" t="s">
        <v>19</v>
      </c>
      <c r="E171" s="20" t="s">
        <v>103</v>
      </c>
      <c r="F171" s="20" t="s">
        <v>104</v>
      </c>
      <c r="G171" s="20" t="s">
        <v>112</v>
      </c>
      <c r="H171" s="20" t="s">
        <v>31</v>
      </c>
      <c r="I171" s="20" t="s">
        <v>116</v>
      </c>
      <c r="J171" s="318">
        <v>189.1</v>
      </c>
    </row>
    <row r="172" spans="1:10" s="59" customFormat="1" ht="75">
      <c r="A172" s="376"/>
      <c r="B172" s="10"/>
      <c r="C172" s="48" t="s">
        <v>390</v>
      </c>
      <c r="D172" s="26" t="s">
        <v>19</v>
      </c>
      <c r="E172" s="26" t="s">
        <v>103</v>
      </c>
      <c r="F172" s="26" t="s">
        <v>104</v>
      </c>
      <c r="G172" s="65" t="s">
        <v>389</v>
      </c>
      <c r="H172" s="47"/>
      <c r="I172" s="47"/>
      <c r="J172" s="308">
        <f>J173+J174</f>
        <v>74.6</v>
      </c>
    </row>
    <row r="173" spans="1:10" s="59" customFormat="1" ht="18.75">
      <c r="A173" s="376"/>
      <c r="B173" s="10"/>
      <c r="C173" s="67" t="s">
        <v>35</v>
      </c>
      <c r="D173" s="55" t="s">
        <v>19</v>
      </c>
      <c r="E173" s="55" t="s">
        <v>103</v>
      </c>
      <c r="F173" s="55" t="s">
        <v>104</v>
      </c>
      <c r="G173" s="55" t="s">
        <v>389</v>
      </c>
      <c r="H173" s="55" t="s">
        <v>31</v>
      </c>
      <c r="I173" s="55" t="s">
        <v>32</v>
      </c>
      <c r="J173" s="296">
        <v>28.7</v>
      </c>
    </row>
    <row r="174" spans="1:10" s="59" customFormat="1" ht="18.75">
      <c r="A174" s="376"/>
      <c r="B174" s="10"/>
      <c r="C174" s="66" t="s">
        <v>115</v>
      </c>
      <c r="D174" s="20" t="s">
        <v>19</v>
      </c>
      <c r="E174" s="20" t="s">
        <v>103</v>
      </c>
      <c r="F174" s="20" t="s">
        <v>104</v>
      </c>
      <c r="G174" s="20" t="s">
        <v>389</v>
      </c>
      <c r="H174" s="20" t="s">
        <v>31</v>
      </c>
      <c r="I174" s="20" t="s">
        <v>116</v>
      </c>
      <c r="J174" s="297">
        <v>45.9</v>
      </c>
    </row>
    <row r="175" spans="1:10" s="59" customFormat="1" ht="18.75">
      <c r="A175" s="376"/>
      <c r="B175" s="10"/>
      <c r="C175" s="287" t="s">
        <v>117</v>
      </c>
      <c r="D175" s="272" t="s">
        <v>19</v>
      </c>
      <c r="E175" s="272" t="s">
        <v>103</v>
      </c>
      <c r="F175" s="285" t="s">
        <v>104</v>
      </c>
      <c r="G175" s="285" t="s">
        <v>118</v>
      </c>
      <c r="H175" s="275"/>
      <c r="I175" s="275"/>
      <c r="J175" s="312">
        <f>J176</f>
        <v>917.6000000000001</v>
      </c>
    </row>
    <row r="176" spans="1:10" s="59" customFormat="1" ht="75">
      <c r="A176" s="376"/>
      <c r="B176" s="10"/>
      <c r="C176" s="283" t="s">
        <v>370</v>
      </c>
      <c r="D176" s="184" t="s">
        <v>19</v>
      </c>
      <c r="E176" s="184" t="s">
        <v>103</v>
      </c>
      <c r="F176" s="185" t="s">
        <v>104</v>
      </c>
      <c r="G176" s="185" t="s">
        <v>369</v>
      </c>
      <c r="H176" s="284"/>
      <c r="I176" s="284"/>
      <c r="J176" s="308">
        <f>J177+J179+J178</f>
        <v>917.6000000000001</v>
      </c>
    </row>
    <row r="177" spans="1:10" s="59" customFormat="1" ht="18.75" hidden="1">
      <c r="A177" s="376"/>
      <c r="B177" s="10"/>
      <c r="C177" s="291" t="s">
        <v>35</v>
      </c>
      <c r="D177" s="191" t="s">
        <v>19</v>
      </c>
      <c r="E177" s="191" t="s">
        <v>103</v>
      </c>
      <c r="F177" s="191" t="s">
        <v>104</v>
      </c>
      <c r="G177" s="191" t="s">
        <v>369</v>
      </c>
      <c r="H177" s="82" t="s">
        <v>31</v>
      </c>
      <c r="I177" s="82" t="s">
        <v>32</v>
      </c>
      <c r="J177" s="296">
        <v>0</v>
      </c>
    </row>
    <row r="178" spans="1:10" s="59" customFormat="1" ht="18.75">
      <c r="A178" s="376"/>
      <c r="B178" s="10"/>
      <c r="C178" s="291" t="s">
        <v>35</v>
      </c>
      <c r="D178" s="191" t="s">
        <v>19</v>
      </c>
      <c r="E178" s="191" t="s">
        <v>103</v>
      </c>
      <c r="F178" s="191" t="s">
        <v>104</v>
      </c>
      <c r="G178" s="191" t="s">
        <v>369</v>
      </c>
      <c r="H178" s="82" t="s">
        <v>31</v>
      </c>
      <c r="I178" s="82" t="s">
        <v>32</v>
      </c>
      <c r="J178" s="296">
        <f>48.7+708.6</f>
        <v>757.3000000000001</v>
      </c>
    </row>
    <row r="179" spans="1:10" s="59" customFormat="1" ht="18.75">
      <c r="A179" s="376"/>
      <c r="B179" s="10"/>
      <c r="C179" s="166" t="s">
        <v>60</v>
      </c>
      <c r="D179" s="192" t="s">
        <v>19</v>
      </c>
      <c r="E179" s="192" t="s">
        <v>103</v>
      </c>
      <c r="F179" s="192" t="s">
        <v>104</v>
      </c>
      <c r="G179" s="192" t="s">
        <v>369</v>
      </c>
      <c r="H179" s="281" t="s">
        <v>31</v>
      </c>
      <c r="I179" s="281" t="s">
        <v>61</v>
      </c>
      <c r="J179" s="297">
        <v>160.3</v>
      </c>
    </row>
    <row r="180" spans="1:10" ht="18.75">
      <c r="A180" s="376"/>
      <c r="B180" s="10"/>
      <c r="C180" s="24" t="s">
        <v>119</v>
      </c>
      <c r="D180" s="16" t="s">
        <v>19</v>
      </c>
      <c r="E180" s="16" t="s">
        <v>103</v>
      </c>
      <c r="F180" s="16" t="s">
        <v>120</v>
      </c>
      <c r="G180" s="16"/>
      <c r="H180" s="16"/>
      <c r="I180" s="16"/>
      <c r="J180" s="293">
        <f>J181+J187+J213</f>
        <v>75978.2</v>
      </c>
    </row>
    <row r="181" spans="1:10" ht="39.75" customHeight="1">
      <c r="A181" s="376"/>
      <c r="B181" s="10"/>
      <c r="C181" s="24" t="s">
        <v>121</v>
      </c>
      <c r="D181" s="16" t="s">
        <v>19</v>
      </c>
      <c r="E181" s="16" t="s">
        <v>103</v>
      </c>
      <c r="F181" s="16" t="s">
        <v>120</v>
      </c>
      <c r="G181" s="16" t="s">
        <v>122</v>
      </c>
      <c r="H181" s="16"/>
      <c r="I181" s="16"/>
      <c r="J181" s="293">
        <f>J182</f>
        <v>12132.6</v>
      </c>
    </row>
    <row r="182" spans="1:10" ht="73.5" customHeight="1">
      <c r="A182" s="376"/>
      <c r="B182" s="10"/>
      <c r="C182" s="48" t="s">
        <v>123</v>
      </c>
      <c r="D182" s="26" t="s">
        <v>19</v>
      </c>
      <c r="E182" s="26" t="s">
        <v>103</v>
      </c>
      <c r="F182" s="26" t="s">
        <v>120</v>
      </c>
      <c r="G182" s="26" t="s">
        <v>124</v>
      </c>
      <c r="H182" s="26"/>
      <c r="I182" s="26"/>
      <c r="J182" s="305">
        <f>J183+J185+J184+J186</f>
        <v>12132.6</v>
      </c>
    </row>
    <row r="183" spans="1:10" ht="18.75">
      <c r="A183" s="376"/>
      <c r="B183" s="10"/>
      <c r="C183" s="67" t="s">
        <v>105</v>
      </c>
      <c r="D183" s="55" t="s">
        <v>19</v>
      </c>
      <c r="E183" s="55" t="s">
        <v>103</v>
      </c>
      <c r="F183" s="55" t="s">
        <v>120</v>
      </c>
      <c r="G183" s="55" t="s">
        <v>124</v>
      </c>
      <c r="H183" s="55" t="s">
        <v>106</v>
      </c>
      <c r="I183" s="55" t="s">
        <v>32</v>
      </c>
      <c r="J183" s="353">
        <f>1285-110</f>
        <v>1175</v>
      </c>
    </row>
    <row r="184" spans="1:10" ht="18.75">
      <c r="A184" s="376"/>
      <c r="B184" s="10"/>
      <c r="C184" s="113" t="s">
        <v>60</v>
      </c>
      <c r="D184" s="55" t="s">
        <v>19</v>
      </c>
      <c r="E184" s="55" t="s">
        <v>103</v>
      </c>
      <c r="F184" s="55" t="s">
        <v>120</v>
      </c>
      <c r="G184" s="55" t="s">
        <v>124</v>
      </c>
      <c r="H184" s="55" t="s">
        <v>106</v>
      </c>
      <c r="I184" s="55" t="s">
        <v>61</v>
      </c>
      <c r="J184" s="353">
        <f>723-111.3-284.1</f>
        <v>327.6</v>
      </c>
    </row>
    <row r="185" spans="1:10" ht="36" hidden="1">
      <c r="A185" s="376"/>
      <c r="B185" s="10"/>
      <c r="C185" s="104" t="s">
        <v>272</v>
      </c>
      <c r="D185" s="55" t="s">
        <v>19</v>
      </c>
      <c r="E185" s="55" t="s">
        <v>103</v>
      </c>
      <c r="F185" s="55" t="s">
        <v>120</v>
      </c>
      <c r="G185" s="55" t="s">
        <v>124</v>
      </c>
      <c r="H185" s="55" t="s">
        <v>106</v>
      </c>
      <c r="I185" s="55" t="s">
        <v>199</v>
      </c>
      <c r="J185" s="296">
        <v>0</v>
      </c>
    </row>
    <row r="186" spans="1:10" ht="36">
      <c r="A186" s="376"/>
      <c r="B186" s="10"/>
      <c r="C186" s="28" t="s">
        <v>272</v>
      </c>
      <c r="D186" s="55" t="s">
        <v>19</v>
      </c>
      <c r="E186" s="55" t="s">
        <v>103</v>
      </c>
      <c r="F186" s="55" t="s">
        <v>120</v>
      </c>
      <c r="G186" s="55" t="s">
        <v>124</v>
      </c>
      <c r="H186" s="55" t="s">
        <v>106</v>
      </c>
      <c r="I186" s="55" t="s">
        <v>199</v>
      </c>
      <c r="J186" s="295">
        <f>6630+4000</f>
        <v>10630</v>
      </c>
    </row>
    <row r="187" spans="1:10" ht="18.75">
      <c r="A187" s="376"/>
      <c r="B187" s="10"/>
      <c r="C187" s="60" t="s">
        <v>125</v>
      </c>
      <c r="D187" s="16" t="s">
        <v>19</v>
      </c>
      <c r="E187" s="16" t="s">
        <v>103</v>
      </c>
      <c r="F187" s="16" t="s">
        <v>120</v>
      </c>
      <c r="G187" s="16" t="s">
        <v>126</v>
      </c>
      <c r="H187" s="16"/>
      <c r="I187" s="16"/>
      <c r="J187" s="293">
        <f>J188+J191+J208</f>
        <v>62438.9</v>
      </c>
    </row>
    <row r="188" spans="1:10" ht="60" customHeight="1">
      <c r="A188" s="376"/>
      <c r="B188" s="10"/>
      <c r="C188" s="62" t="s">
        <v>127</v>
      </c>
      <c r="D188" s="26" t="s">
        <v>19</v>
      </c>
      <c r="E188" s="26" t="s">
        <v>103</v>
      </c>
      <c r="F188" s="26" t="s">
        <v>120</v>
      </c>
      <c r="G188" s="26" t="s">
        <v>128</v>
      </c>
      <c r="H188" s="26"/>
      <c r="I188" s="26"/>
      <c r="J188" s="305">
        <f>J189+J190</f>
        <v>16681.6</v>
      </c>
    </row>
    <row r="189" spans="1:10" ht="36">
      <c r="A189" s="376"/>
      <c r="B189" s="10"/>
      <c r="C189" s="349" t="s">
        <v>399</v>
      </c>
      <c r="D189" s="347" t="s">
        <v>19</v>
      </c>
      <c r="E189" s="347" t="s">
        <v>103</v>
      </c>
      <c r="F189" s="347" t="s">
        <v>120</v>
      </c>
      <c r="G189" s="348" t="s">
        <v>128</v>
      </c>
      <c r="H189" s="348" t="s">
        <v>338</v>
      </c>
      <c r="I189" s="348" t="s">
        <v>396</v>
      </c>
      <c r="J189" s="346">
        <v>16681.6</v>
      </c>
    </row>
    <row r="190" spans="1:10" ht="18.75" hidden="1">
      <c r="A190" s="376"/>
      <c r="B190" s="10"/>
      <c r="C190" s="28" t="s">
        <v>115</v>
      </c>
      <c r="D190" s="22" t="s">
        <v>19</v>
      </c>
      <c r="E190" s="22" t="s">
        <v>103</v>
      </c>
      <c r="F190" s="22" t="s">
        <v>120</v>
      </c>
      <c r="G190" s="22" t="s">
        <v>128</v>
      </c>
      <c r="H190" s="22" t="s">
        <v>110</v>
      </c>
      <c r="I190" s="22" t="s">
        <v>116</v>
      </c>
      <c r="J190" s="321"/>
    </row>
    <row r="191" spans="1:10" ht="18.75">
      <c r="A191" s="376"/>
      <c r="B191" s="10"/>
      <c r="C191" s="48" t="s">
        <v>200</v>
      </c>
      <c r="D191" s="26" t="s">
        <v>19</v>
      </c>
      <c r="E191" s="26" t="s">
        <v>103</v>
      </c>
      <c r="F191" s="26" t="s">
        <v>120</v>
      </c>
      <c r="G191" s="26" t="s">
        <v>201</v>
      </c>
      <c r="H191" s="47"/>
      <c r="I191" s="47"/>
      <c r="J191" s="309">
        <f>J194+J200+J202+J204+J192+J197+J206</f>
        <v>44155.5</v>
      </c>
    </row>
    <row r="192" spans="1:10" ht="37.5">
      <c r="A192" s="376"/>
      <c r="B192" s="10"/>
      <c r="C192" s="48" t="s">
        <v>129</v>
      </c>
      <c r="D192" s="26" t="s">
        <v>19</v>
      </c>
      <c r="E192" s="26" t="s">
        <v>103</v>
      </c>
      <c r="F192" s="26" t="s">
        <v>120</v>
      </c>
      <c r="G192" s="26" t="s">
        <v>130</v>
      </c>
      <c r="H192" s="26"/>
      <c r="I192" s="26"/>
      <c r="J192" s="305">
        <f>J193</f>
        <v>33</v>
      </c>
    </row>
    <row r="193" spans="1:10" ht="18.75">
      <c r="A193" s="376"/>
      <c r="B193" s="10"/>
      <c r="C193" s="28" t="s">
        <v>131</v>
      </c>
      <c r="D193" s="22" t="s">
        <v>19</v>
      </c>
      <c r="E193" s="22" t="s">
        <v>103</v>
      </c>
      <c r="F193" s="22" t="s">
        <v>120</v>
      </c>
      <c r="G193" s="22" t="s">
        <v>130</v>
      </c>
      <c r="H193" s="22" t="s">
        <v>31</v>
      </c>
      <c r="I193" s="22" t="s">
        <v>116</v>
      </c>
      <c r="J193" s="304">
        <v>33</v>
      </c>
    </row>
    <row r="194" spans="1:10" ht="37.5">
      <c r="A194" s="376"/>
      <c r="B194" s="10"/>
      <c r="C194" s="75" t="s">
        <v>281</v>
      </c>
      <c r="D194" s="26" t="s">
        <v>19</v>
      </c>
      <c r="E194" s="45" t="s">
        <v>103</v>
      </c>
      <c r="F194" s="26" t="s">
        <v>120</v>
      </c>
      <c r="G194" s="26" t="s">
        <v>132</v>
      </c>
      <c r="H194" s="47"/>
      <c r="I194" s="47"/>
      <c r="J194" s="305">
        <f>J195+J196</f>
        <v>3811.2</v>
      </c>
    </row>
    <row r="195" spans="1:10" ht="36">
      <c r="A195" s="376"/>
      <c r="B195" s="10"/>
      <c r="C195" s="136" t="s">
        <v>339</v>
      </c>
      <c r="D195" s="55" t="s">
        <v>19</v>
      </c>
      <c r="E195" s="55" t="s">
        <v>103</v>
      </c>
      <c r="F195" s="55" t="s">
        <v>120</v>
      </c>
      <c r="G195" s="55" t="s">
        <v>132</v>
      </c>
      <c r="H195" s="55" t="s">
        <v>338</v>
      </c>
      <c r="I195" s="55" t="s">
        <v>32</v>
      </c>
      <c r="J195" s="353">
        <f>1676.7+463.8+222.2</f>
        <v>2362.7</v>
      </c>
    </row>
    <row r="196" spans="1:10" ht="18.75">
      <c r="A196" s="376"/>
      <c r="B196" s="10"/>
      <c r="C196" s="104" t="s">
        <v>114</v>
      </c>
      <c r="D196" s="20" t="s">
        <v>19</v>
      </c>
      <c r="E196" s="20" t="s">
        <v>103</v>
      </c>
      <c r="F196" s="20" t="s">
        <v>120</v>
      </c>
      <c r="G196" s="20" t="s">
        <v>132</v>
      </c>
      <c r="H196" s="20" t="s">
        <v>338</v>
      </c>
      <c r="I196" s="20" t="s">
        <v>61</v>
      </c>
      <c r="J196" s="346">
        <f>1164.4+284.1</f>
        <v>1448.5</v>
      </c>
    </row>
    <row r="197" spans="1:10" ht="56.25">
      <c r="A197" s="376"/>
      <c r="B197" s="10"/>
      <c r="C197" s="48" t="s">
        <v>392</v>
      </c>
      <c r="D197" s="26" t="s">
        <v>19</v>
      </c>
      <c r="E197" s="45" t="s">
        <v>103</v>
      </c>
      <c r="F197" s="26" t="s">
        <v>120</v>
      </c>
      <c r="G197" s="26" t="s">
        <v>391</v>
      </c>
      <c r="H197" s="47"/>
      <c r="I197" s="47"/>
      <c r="J197" s="308">
        <f>J198+J199</f>
        <v>98.6</v>
      </c>
    </row>
    <row r="198" spans="1:10" ht="18.75">
      <c r="A198" s="376"/>
      <c r="B198" s="10"/>
      <c r="C198" s="113" t="s">
        <v>340</v>
      </c>
      <c r="D198" s="55" t="s">
        <v>19</v>
      </c>
      <c r="E198" s="55" t="s">
        <v>103</v>
      </c>
      <c r="F198" s="55" t="s">
        <v>120</v>
      </c>
      <c r="G198" s="55" t="s">
        <v>391</v>
      </c>
      <c r="H198" s="55" t="s">
        <v>190</v>
      </c>
      <c r="I198" s="55" t="s">
        <v>32</v>
      </c>
      <c r="J198" s="353">
        <f>8-6.6-1.4</f>
        <v>0</v>
      </c>
    </row>
    <row r="199" spans="1:10" ht="18.75">
      <c r="A199" s="376"/>
      <c r="B199" s="10"/>
      <c r="C199" s="104" t="s">
        <v>114</v>
      </c>
      <c r="D199" s="20" t="s">
        <v>19</v>
      </c>
      <c r="E199" s="20" t="s">
        <v>103</v>
      </c>
      <c r="F199" s="20" t="s">
        <v>120</v>
      </c>
      <c r="G199" s="20" t="s">
        <v>391</v>
      </c>
      <c r="H199" s="20" t="s">
        <v>190</v>
      </c>
      <c r="I199" s="20" t="s">
        <v>61</v>
      </c>
      <c r="J199" s="346">
        <f>152-53.4</f>
        <v>98.6</v>
      </c>
    </row>
    <row r="200" spans="1:10" ht="18.75">
      <c r="A200" s="376"/>
      <c r="B200" s="10"/>
      <c r="C200" s="130" t="s">
        <v>313</v>
      </c>
      <c r="D200" s="18" t="s">
        <v>19</v>
      </c>
      <c r="E200" s="112" t="s">
        <v>103</v>
      </c>
      <c r="F200" s="18" t="s">
        <v>120</v>
      </c>
      <c r="G200" s="18" t="s">
        <v>210</v>
      </c>
      <c r="H200" s="56"/>
      <c r="I200" s="56"/>
      <c r="J200" s="322">
        <f>J201</f>
        <v>1168.8</v>
      </c>
    </row>
    <row r="201" spans="1:10" ht="18.75">
      <c r="A201" s="376"/>
      <c r="B201" s="10"/>
      <c r="C201" s="104" t="s">
        <v>35</v>
      </c>
      <c r="D201" s="20" t="s">
        <v>19</v>
      </c>
      <c r="E201" s="55" t="s">
        <v>103</v>
      </c>
      <c r="F201" s="55" t="s">
        <v>120</v>
      </c>
      <c r="G201" s="55" t="s">
        <v>210</v>
      </c>
      <c r="H201" s="55" t="s">
        <v>31</v>
      </c>
      <c r="I201" s="20" t="s">
        <v>32</v>
      </c>
      <c r="J201" s="297">
        <v>1168.8</v>
      </c>
    </row>
    <row r="202" spans="1:10" ht="37.5">
      <c r="A202" s="376"/>
      <c r="B202" s="10"/>
      <c r="C202" s="131" t="s">
        <v>209</v>
      </c>
      <c r="D202" s="18" t="s">
        <v>19</v>
      </c>
      <c r="E202" s="45" t="s">
        <v>103</v>
      </c>
      <c r="F202" s="26" t="s">
        <v>120</v>
      </c>
      <c r="G202" s="26" t="s">
        <v>211</v>
      </c>
      <c r="H202" s="47"/>
      <c r="I202" s="47"/>
      <c r="J202" s="313">
        <f>J203</f>
        <v>15661.2</v>
      </c>
    </row>
    <row r="203" spans="1:10" ht="36">
      <c r="A203" s="376"/>
      <c r="B203" s="10"/>
      <c r="C203" s="132" t="s">
        <v>318</v>
      </c>
      <c r="D203" s="55" t="s">
        <v>19</v>
      </c>
      <c r="E203" s="22" t="s">
        <v>103</v>
      </c>
      <c r="F203" s="22" t="s">
        <v>120</v>
      </c>
      <c r="G203" s="22" t="s">
        <v>211</v>
      </c>
      <c r="H203" s="22" t="s">
        <v>338</v>
      </c>
      <c r="I203" s="20" t="s">
        <v>267</v>
      </c>
      <c r="J203" s="318">
        <f>3306.2+2700+9655</f>
        <v>15661.2</v>
      </c>
    </row>
    <row r="204" spans="1:10" ht="37.5">
      <c r="A204" s="376"/>
      <c r="B204" s="10"/>
      <c r="C204" s="165" t="s">
        <v>314</v>
      </c>
      <c r="D204" s="18" t="s">
        <v>19</v>
      </c>
      <c r="E204" s="45" t="s">
        <v>103</v>
      </c>
      <c r="F204" s="26" t="s">
        <v>120</v>
      </c>
      <c r="G204" s="26" t="s">
        <v>286</v>
      </c>
      <c r="H204" s="56"/>
      <c r="I204" s="56"/>
      <c r="J204" s="323">
        <f>J205</f>
        <v>20193.8</v>
      </c>
    </row>
    <row r="205" spans="1:10" ht="36">
      <c r="A205" s="376"/>
      <c r="B205" s="10"/>
      <c r="C205" s="166" t="s">
        <v>318</v>
      </c>
      <c r="D205" s="20" t="s">
        <v>19</v>
      </c>
      <c r="E205" s="20" t="s">
        <v>103</v>
      </c>
      <c r="F205" s="20" t="s">
        <v>120</v>
      </c>
      <c r="G205" s="20" t="s">
        <v>286</v>
      </c>
      <c r="H205" s="20" t="s">
        <v>338</v>
      </c>
      <c r="I205" s="20" t="s">
        <v>267</v>
      </c>
      <c r="J205" s="318">
        <v>20193.8</v>
      </c>
    </row>
    <row r="206" spans="1:10" ht="37.5">
      <c r="A206" s="376"/>
      <c r="B206" s="10"/>
      <c r="C206" s="226" t="s">
        <v>398</v>
      </c>
      <c r="D206" s="26" t="s">
        <v>19</v>
      </c>
      <c r="E206" s="45" t="s">
        <v>103</v>
      </c>
      <c r="F206" s="26" t="s">
        <v>120</v>
      </c>
      <c r="G206" s="26" t="s">
        <v>397</v>
      </c>
      <c r="H206" s="47"/>
      <c r="I206" s="47"/>
      <c r="J206" s="313">
        <f>J207</f>
        <v>3188.9</v>
      </c>
    </row>
    <row r="207" spans="1:10" ht="36">
      <c r="A207" s="376"/>
      <c r="B207" s="10"/>
      <c r="C207" s="349" t="s">
        <v>400</v>
      </c>
      <c r="D207" s="350" t="s">
        <v>19</v>
      </c>
      <c r="E207" s="350" t="s">
        <v>103</v>
      </c>
      <c r="F207" s="350" t="s">
        <v>120</v>
      </c>
      <c r="G207" s="350" t="s">
        <v>397</v>
      </c>
      <c r="H207" s="350" t="s">
        <v>338</v>
      </c>
      <c r="I207" s="350" t="s">
        <v>401</v>
      </c>
      <c r="J207" s="351">
        <v>3188.9</v>
      </c>
    </row>
    <row r="208" spans="1:10" ht="18.75">
      <c r="A208" s="376"/>
      <c r="B208" s="10"/>
      <c r="C208" s="182" t="s">
        <v>133</v>
      </c>
      <c r="D208" s="16" t="s">
        <v>19</v>
      </c>
      <c r="E208" s="95" t="s">
        <v>103</v>
      </c>
      <c r="F208" s="16" t="s">
        <v>120</v>
      </c>
      <c r="G208" s="16" t="s">
        <v>134</v>
      </c>
      <c r="H208" s="76"/>
      <c r="I208" s="22"/>
      <c r="J208" s="324">
        <f>J211+J209</f>
        <v>1601.8</v>
      </c>
    </row>
    <row r="209" spans="1:10" ht="37.5">
      <c r="A209" s="376"/>
      <c r="B209" s="10"/>
      <c r="C209" s="127" t="s">
        <v>135</v>
      </c>
      <c r="D209" s="18" t="s">
        <v>19</v>
      </c>
      <c r="E209" s="26" t="s">
        <v>103</v>
      </c>
      <c r="F209" s="26" t="s">
        <v>120</v>
      </c>
      <c r="G209" s="26" t="s">
        <v>136</v>
      </c>
      <c r="H209" s="47"/>
      <c r="I209" s="47"/>
      <c r="J209" s="313">
        <f>J210</f>
        <v>1601.8</v>
      </c>
    </row>
    <row r="210" spans="1:10" ht="18.75">
      <c r="A210" s="376"/>
      <c r="B210" s="10"/>
      <c r="C210" s="128" t="s">
        <v>35</v>
      </c>
      <c r="D210" s="20" t="s">
        <v>19</v>
      </c>
      <c r="E210" s="22" t="s">
        <v>103</v>
      </c>
      <c r="F210" s="20" t="s">
        <v>120</v>
      </c>
      <c r="G210" s="20" t="s">
        <v>136</v>
      </c>
      <c r="H210" s="20" t="s">
        <v>31</v>
      </c>
      <c r="I210" s="20" t="s">
        <v>32</v>
      </c>
      <c r="J210" s="314">
        <v>1601.8</v>
      </c>
    </row>
    <row r="211" spans="1:10" ht="37.5">
      <c r="A211" s="376"/>
      <c r="B211" s="10"/>
      <c r="C211" s="226" t="s">
        <v>139</v>
      </c>
      <c r="D211" s="85" t="s">
        <v>19</v>
      </c>
      <c r="E211" s="98" t="s">
        <v>103</v>
      </c>
      <c r="F211" s="98" t="s">
        <v>120</v>
      </c>
      <c r="G211" s="26" t="s">
        <v>140</v>
      </c>
      <c r="H211" s="47"/>
      <c r="I211" s="47"/>
      <c r="J211" s="313">
        <f>J212</f>
        <v>0</v>
      </c>
    </row>
    <row r="212" spans="1:10" ht="18.75">
      <c r="A212" s="376"/>
      <c r="B212" s="10"/>
      <c r="C212" s="233" t="s">
        <v>35</v>
      </c>
      <c r="D212" s="55" t="s">
        <v>19</v>
      </c>
      <c r="E212" s="88" t="s">
        <v>103</v>
      </c>
      <c r="F212" s="90" t="s">
        <v>120</v>
      </c>
      <c r="G212" s="90" t="s">
        <v>140</v>
      </c>
      <c r="H212" s="238" t="s">
        <v>31</v>
      </c>
      <c r="I212" s="20" t="s">
        <v>32</v>
      </c>
      <c r="J212" s="318">
        <f>11.2-11.2</f>
        <v>0</v>
      </c>
    </row>
    <row r="213" spans="1:10" ht="18.75">
      <c r="A213" s="376"/>
      <c r="B213" s="10"/>
      <c r="C213" s="181" t="s">
        <v>323</v>
      </c>
      <c r="D213" s="16" t="s">
        <v>19</v>
      </c>
      <c r="E213" s="95" t="s">
        <v>103</v>
      </c>
      <c r="F213" s="16" t="s">
        <v>120</v>
      </c>
      <c r="G213" s="16" t="s">
        <v>326</v>
      </c>
      <c r="H213" s="76"/>
      <c r="I213" s="22"/>
      <c r="J213" s="324">
        <f>J214</f>
        <v>1406.7</v>
      </c>
    </row>
    <row r="214" spans="1:10" ht="56.25">
      <c r="A214" s="376"/>
      <c r="B214" s="10"/>
      <c r="C214" s="269" t="s">
        <v>384</v>
      </c>
      <c r="D214" s="26" t="s">
        <v>19</v>
      </c>
      <c r="E214" s="45" t="s">
        <v>103</v>
      </c>
      <c r="F214" s="26" t="s">
        <v>120</v>
      </c>
      <c r="G214" s="26" t="s">
        <v>386</v>
      </c>
      <c r="H214" s="284"/>
      <c r="I214" s="47"/>
      <c r="J214" s="313">
        <f>J215</f>
        <v>1406.7</v>
      </c>
    </row>
    <row r="215" spans="1:10" ht="36">
      <c r="A215" s="376"/>
      <c r="B215" s="10"/>
      <c r="C215" s="176" t="s">
        <v>385</v>
      </c>
      <c r="D215" s="20" t="s">
        <v>19</v>
      </c>
      <c r="E215" s="20" t="s">
        <v>103</v>
      </c>
      <c r="F215" s="20" t="s">
        <v>120</v>
      </c>
      <c r="G215" s="20" t="s">
        <v>386</v>
      </c>
      <c r="H215" s="281" t="s">
        <v>328</v>
      </c>
      <c r="I215" s="20" t="s">
        <v>387</v>
      </c>
      <c r="J215" s="318">
        <v>1406.7</v>
      </c>
    </row>
    <row r="216" spans="1:10" ht="18.75">
      <c r="A216" s="376"/>
      <c r="B216" s="10"/>
      <c r="C216" s="158" t="s">
        <v>141</v>
      </c>
      <c r="D216" s="16" t="s">
        <v>19</v>
      </c>
      <c r="E216" s="16" t="s">
        <v>103</v>
      </c>
      <c r="F216" s="159" t="s">
        <v>142</v>
      </c>
      <c r="G216" s="73"/>
      <c r="H216" s="73"/>
      <c r="I216" s="73"/>
      <c r="J216" s="325">
        <f>J221+J217</f>
        <v>8024.5</v>
      </c>
    </row>
    <row r="217" spans="1:10" ht="36.75" customHeight="1">
      <c r="A217" s="376"/>
      <c r="B217" s="10"/>
      <c r="C217" s="126" t="s">
        <v>121</v>
      </c>
      <c r="D217" s="150" t="s">
        <v>19</v>
      </c>
      <c r="E217" s="16" t="s">
        <v>103</v>
      </c>
      <c r="F217" s="16" t="s">
        <v>142</v>
      </c>
      <c r="G217" s="16" t="s">
        <v>122</v>
      </c>
      <c r="H217" s="16"/>
      <c r="I217" s="22"/>
      <c r="J217" s="292">
        <f>J218</f>
        <v>0</v>
      </c>
    </row>
    <row r="218" spans="1:10" ht="52.5" customHeight="1">
      <c r="A218" s="376"/>
      <c r="B218" s="10"/>
      <c r="C218" s="127" t="s">
        <v>123</v>
      </c>
      <c r="D218" s="26" t="s">
        <v>19</v>
      </c>
      <c r="E218" s="26" t="s">
        <v>103</v>
      </c>
      <c r="F218" s="26" t="s">
        <v>142</v>
      </c>
      <c r="G218" s="26" t="s">
        <v>124</v>
      </c>
      <c r="H218" s="26"/>
      <c r="I218" s="47"/>
      <c r="J218" s="305">
        <f>J219+J220</f>
        <v>0</v>
      </c>
    </row>
    <row r="219" spans="1:10" ht="18.75">
      <c r="A219" s="376"/>
      <c r="B219" s="10"/>
      <c r="C219" s="239" t="s">
        <v>105</v>
      </c>
      <c r="D219" s="55" t="s">
        <v>19</v>
      </c>
      <c r="E219" s="20" t="s">
        <v>103</v>
      </c>
      <c r="F219" s="20" t="s">
        <v>142</v>
      </c>
      <c r="G219" s="20" t="s">
        <v>124</v>
      </c>
      <c r="H219" s="20" t="s">
        <v>106</v>
      </c>
      <c r="I219" s="55" t="s">
        <v>32</v>
      </c>
      <c r="J219" s="296">
        <f>700-700</f>
        <v>0</v>
      </c>
    </row>
    <row r="220" spans="1:10" ht="18.75" hidden="1">
      <c r="A220" s="376"/>
      <c r="B220" s="10"/>
      <c r="C220" s="104" t="s">
        <v>114</v>
      </c>
      <c r="D220" s="20" t="s">
        <v>19</v>
      </c>
      <c r="E220" s="20" t="s">
        <v>103</v>
      </c>
      <c r="F220" s="20" t="s">
        <v>142</v>
      </c>
      <c r="G220" s="20" t="s">
        <v>266</v>
      </c>
      <c r="H220" s="20" t="s">
        <v>31</v>
      </c>
      <c r="I220" s="20" t="s">
        <v>61</v>
      </c>
      <c r="J220" s="297">
        <v>0</v>
      </c>
    </row>
    <row r="221" spans="1:10" ht="18.75">
      <c r="A221" s="376"/>
      <c r="B221" s="10"/>
      <c r="C221" s="84" t="s">
        <v>141</v>
      </c>
      <c r="D221" s="16" t="s">
        <v>19</v>
      </c>
      <c r="E221" s="36" t="s">
        <v>103</v>
      </c>
      <c r="F221" s="85" t="s">
        <v>142</v>
      </c>
      <c r="G221" s="45" t="s">
        <v>143</v>
      </c>
      <c r="H221" s="16"/>
      <c r="I221" s="16"/>
      <c r="J221" s="293">
        <f>J222+J227+J233+J241+J252+J255+J236</f>
        <v>8024.5</v>
      </c>
    </row>
    <row r="222" spans="1:10" ht="24.75" customHeight="1">
      <c r="A222" s="376"/>
      <c r="B222" s="10"/>
      <c r="C222" s="84" t="s">
        <v>144</v>
      </c>
      <c r="D222" s="26" t="s">
        <v>19</v>
      </c>
      <c r="E222" s="26" t="s">
        <v>103</v>
      </c>
      <c r="F222" s="85" t="s">
        <v>142</v>
      </c>
      <c r="G222" s="85" t="s">
        <v>145</v>
      </c>
      <c r="H222" s="26"/>
      <c r="I222" s="26"/>
      <c r="J222" s="305">
        <f>J223+J224+J226</f>
        <v>4038.8</v>
      </c>
    </row>
    <row r="223" spans="1:10" ht="18.75">
      <c r="A223" s="376"/>
      <c r="B223" s="10"/>
      <c r="C223" s="67" t="s">
        <v>35</v>
      </c>
      <c r="D223" s="55" t="s">
        <v>19</v>
      </c>
      <c r="E223" s="55" t="s">
        <v>103</v>
      </c>
      <c r="F223" s="86" t="s">
        <v>142</v>
      </c>
      <c r="G223" s="86" t="s">
        <v>145</v>
      </c>
      <c r="H223" s="86" t="s">
        <v>31</v>
      </c>
      <c r="I223" s="55" t="s">
        <v>32</v>
      </c>
      <c r="J223" s="353">
        <f>4394.1-200-194.4-46.1-18.9-0.7-30-55.1-4.3</f>
        <v>3844.6000000000004</v>
      </c>
    </row>
    <row r="224" spans="1:10" ht="18.75" hidden="1">
      <c r="A224" s="376"/>
      <c r="B224" s="10"/>
      <c r="C224" s="67" t="s">
        <v>60</v>
      </c>
      <c r="D224" s="55" t="s">
        <v>19</v>
      </c>
      <c r="E224" s="55" t="s">
        <v>103</v>
      </c>
      <c r="F224" s="86" t="s">
        <v>142</v>
      </c>
      <c r="G224" s="86" t="s">
        <v>145</v>
      </c>
      <c r="H224" s="86" t="s">
        <v>31</v>
      </c>
      <c r="I224" s="55" t="s">
        <v>61</v>
      </c>
      <c r="J224" s="296">
        <v>0</v>
      </c>
    </row>
    <row r="225" spans="1:10" ht="18.75" hidden="1">
      <c r="A225" s="376"/>
      <c r="B225" s="10"/>
      <c r="C225" s="67" t="s">
        <v>131</v>
      </c>
      <c r="D225" s="55" t="s">
        <v>19</v>
      </c>
      <c r="E225" s="55" t="s">
        <v>103</v>
      </c>
      <c r="F225" s="86" t="s">
        <v>142</v>
      </c>
      <c r="G225" s="86" t="s">
        <v>145</v>
      </c>
      <c r="H225" s="86" t="s">
        <v>31</v>
      </c>
      <c r="I225" s="55" t="s">
        <v>116</v>
      </c>
      <c r="J225" s="296"/>
    </row>
    <row r="226" spans="1:10" ht="18.75">
      <c r="A226" s="376"/>
      <c r="B226" s="10"/>
      <c r="C226" s="104" t="s">
        <v>340</v>
      </c>
      <c r="D226" s="20" t="s">
        <v>19</v>
      </c>
      <c r="E226" s="20" t="s">
        <v>103</v>
      </c>
      <c r="F226" s="88" t="s">
        <v>142</v>
      </c>
      <c r="G226" s="88" t="s">
        <v>145</v>
      </c>
      <c r="H226" s="88" t="s">
        <v>190</v>
      </c>
      <c r="I226" s="20" t="s">
        <v>32</v>
      </c>
      <c r="J226" s="346">
        <f>196.3-2.1</f>
        <v>194.20000000000002</v>
      </c>
    </row>
    <row r="227" spans="1:10" ht="34.5" customHeight="1">
      <c r="A227" s="376"/>
      <c r="B227" s="10"/>
      <c r="C227" s="84" t="s">
        <v>146</v>
      </c>
      <c r="D227" s="26" t="s">
        <v>19</v>
      </c>
      <c r="E227" s="26" t="s">
        <v>103</v>
      </c>
      <c r="F227" s="85" t="s">
        <v>142</v>
      </c>
      <c r="G227" s="85" t="s">
        <v>147</v>
      </c>
      <c r="H227" s="89"/>
      <c r="I227" s="56"/>
      <c r="J227" s="326">
        <f>J228+J230+J231+J229+J232</f>
        <v>0</v>
      </c>
    </row>
    <row r="228" spans="1:10" ht="38.25" customHeight="1">
      <c r="A228" s="376"/>
      <c r="B228" s="10"/>
      <c r="C228" s="236" t="s">
        <v>339</v>
      </c>
      <c r="D228" s="55" t="s">
        <v>19</v>
      </c>
      <c r="E228" s="55" t="s">
        <v>103</v>
      </c>
      <c r="F228" s="86" t="s">
        <v>142</v>
      </c>
      <c r="G228" s="86" t="s">
        <v>147</v>
      </c>
      <c r="H228" s="86" t="s">
        <v>338</v>
      </c>
      <c r="I228" s="55" t="s">
        <v>32</v>
      </c>
      <c r="J228" s="296">
        <f>2607-2607</f>
        <v>0</v>
      </c>
    </row>
    <row r="229" spans="1:10" ht="19.5" customHeight="1" hidden="1">
      <c r="A229" s="376"/>
      <c r="B229" s="10"/>
      <c r="C229" s="113" t="s">
        <v>131</v>
      </c>
      <c r="D229" s="55" t="s">
        <v>19</v>
      </c>
      <c r="E229" s="55" t="s">
        <v>103</v>
      </c>
      <c r="F229" s="86" t="s">
        <v>142</v>
      </c>
      <c r="G229" s="86" t="s">
        <v>147</v>
      </c>
      <c r="H229" s="86" t="s">
        <v>338</v>
      </c>
      <c r="I229" s="55" t="s">
        <v>116</v>
      </c>
      <c r="J229" s="296">
        <v>0</v>
      </c>
    </row>
    <row r="230" spans="1:10" ht="19.5" customHeight="1">
      <c r="A230" s="376"/>
      <c r="B230" s="10"/>
      <c r="C230" s="113" t="s">
        <v>35</v>
      </c>
      <c r="D230" s="55" t="s">
        <v>19</v>
      </c>
      <c r="E230" s="55" t="s">
        <v>103</v>
      </c>
      <c r="F230" s="86" t="s">
        <v>142</v>
      </c>
      <c r="G230" s="86" t="s">
        <v>147</v>
      </c>
      <c r="H230" s="86" t="s">
        <v>31</v>
      </c>
      <c r="I230" s="55" t="s">
        <v>32</v>
      </c>
      <c r="J230" s="296">
        <f>5200-5200</f>
        <v>0</v>
      </c>
    </row>
    <row r="231" spans="1:10" ht="19.5" customHeight="1">
      <c r="A231" s="376"/>
      <c r="B231" s="10"/>
      <c r="C231" s="113" t="s">
        <v>114</v>
      </c>
      <c r="D231" s="55" t="s">
        <v>19</v>
      </c>
      <c r="E231" s="55" t="s">
        <v>103</v>
      </c>
      <c r="F231" s="86" t="s">
        <v>142</v>
      </c>
      <c r="G231" s="86" t="s">
        <v>147</v>
      </c>
      <c r="H231" s="86" t="s">
        <v>338</v>
      </c>
      <c r="I231" s="55" t="s">
        <v>61</v>
      </c>
      <c r="J231" s="296">
        <f>194.1-194.1</f>
        <v>0</v>
      </c>
    </row>
    <row r="232" spans="1:10" ht="39.75" customHeight="1">
      <c r="A232" s="376"/>
      <c r="B232" s="10"/>
      <c r="C232" s="66" t="s">
        <v>353</v>
      </c>
      <c r="D232" s="20" t="s">
        <v>19</v>
      </c>
      <c r="E232" s="20" t="s">
        <v>103</v>
      </c>
      <c r="F232" s="88" t="s">
        <v>142</v>
      </c>
      <c r="G232" s="88" t="s">
        <v>147</v>
      </c>
      <c r="H232" s="88" t="s">
        <v>31</v>
      </c>
      <c r="I232" s="20" t="s">
        <v>352</v>
      </c>
      <c r="J232" s="297">
        <f>302-302</f>
        <v>0</v>
      </c>
    </row>
    <row r="233" spans="1:10" ht="18.75">
      <c r="A233" s="376"/>
      <c r="B233" s="10"/>
      <c r="C233" s="84" t="s">
        <v>148</v>
      </c>
      <c r="D233" s="26" t="s">
        <v>19</v>
      </c>
      <c r="E233" s="18" t="s">
        <v>103</v>
      </c>
      <c r="F233" s="18" t="s">
        <v>142</v>
      </c>
      <c r="G233" s="18" t="s">
        <v>149</v>
      </c>
      <c r="H233" s="89"/>
      <c r="I233" s="56"/>
      <c r="J233" s="326">
        <f>J234+J235</f>
        <v>368</v>
      </c>
    </row>
    <row r="234" spans="1:10" ht="36">
      <c r="A234" s="376"/>
      <c r="B234" s="10"/>
      <c r="C234" s="236" t="s">
        <v>339</v>
      </c>
      <c r="D234" s="55" t="s">
        <v>19</v>
      </c>
      <c r="E234" s="55" t="s">
        <v>103</v>
      </c>
      <c r="F234" s="86" t="s">
        <v>142</v>
      </c>
      <c r="G234" s="86" t="s">
        <v>149</v>
      </c>
      <c r="H234" s="86" t="s">
        <v>338</v>
      </c>
      <c r="I234" s="55" t="s">
        <v>32</v>
      </c>
      <c r="J234" s="296">
        <f>350+18</f>
        <v>368</v>
      </c>
    </row>
    <row r="235" spans="1:10" ht="18.75">
      <c r="A235" s="376"/>
      <c r="B235" s="10"/>
      <c r="C235" s="66" t="s">
        <v>35</v>
      </c>
      <c r="D235" s="20" t="s">
        <v>19</v>
      </c>
      <c r="E235" s="20" t="s">
        <v>103</v>
      </c>
      <c r="F235" s="88" t="s">
        <v>142</v>
      </c>
      <c r="G235" s="88" t="s">
        <v>149</v>
      </c>
      <c r="H235" s="88" t="s">
        <v>31</v>
      </c>
      <c r="I235" s="20" t="s">
        <v>32</v>
      </c>
      <c r="J235" s="346">
        <f>150-18-99-33</f>
        <v>0</v>
      </c>
    </row>
    <row r="236" spans="1:10" ht="18.75">
      <c r="A236" s="376"/>
      <c r="B236" s="10"/>
      <c r="C236" s="127" t="s">
        <v>235</v>
      </c>
      <c r="D236" s="26" t="s">
        <v>19</v>
      </c>
      <c r="E236" s="45" t="s">
        <v>103</v>
      </c>
      <c r="F236" s="26" t="s">
        <v>142</v>
      </c>
      <c r="G236" s="26" t="s">
        <v>236</v>
      </c>
      <c r="H236" s="47"/>
      <c r="I236" s="47"/>
      <c r="J236" s="305">
        <f>J237+J238+J239+J240</f>
        <v>427.7</v>
      </c>
    </row>
    <row r="237" spans="1:10" ht="18.75">
      <c r="A237" s="376"/>
      <c r="B237" s="10"/>
      <c r="C237" s="113" t="s">
        <v>340</v>
      </c>
      <c r="D237" s="55" t="s">
        <v>19</v>
      </c>
      <c r="E237" s="55" t="s">
        <v>103</v>
      </c>
      <c r="F237" s="55" t="s">
        <v>142</v>
      </c>
      <c r="G237" s="55" t="s">
        <v>236</v>
      </c>
      <c r="H237" s="55" t="s">
        <v>190</v>
      </c>
      <c r="I237" s="55" t="s">
        <v>32</v>
      </c>
      <c r="J237" s="296">
        <v>10.8</v>
      </c>
    </row>
    <row r="238" spans="1:10" ht="18.75">
      <c r="A238" s="376"/>
      <c r="B238" s="10"/>
      <c r="C238" s="113" t="s">
        <v>114</v>
      </c>
      <c r="D238" s="55" t="s">
        <v>19</v>
      </c>
      <c r="E238" s="55" t="s">
        <v>103</v>
      </c>
      <c r="F238" s="55" t="s">
        <v>142</v>
      </c>
      <c r="G238" s="55" t="s">
        <v>236</v>
      </c>
      <c r="H238" s="55" t="s">
        <v>190</v>
      </c>
      <c r="I238" s="55" t="s">
        <v>61</v>
      </c>
      <c r="J238" s="296">
        <v>25.5</v>
      </c>
    </row>
    <row r="239" spans="1:10" ht="18.75">
      <c r="A239" s="376"/>
      <c r="B239" s="10"/>
      <c r="C239" s="67" t="s">
        <v>35</v>
      </c>
      <c r="D239" s="55" t="s">
        <v>19</v>
      </c>
      <c r="E239" s="55" t="s">
        <v>103</v>
      </c>
      <c r="F239" s="55" t="s">
        <v>142</v>
      </c>
      <c r="G239" s="55" t="s">
        <v>236</v>
      </c>
      <c r="H239" s="55" t="s">
        <v>31</v>
      </c>
      <c r="I239" s="55" t="s">
        <v>32</v>
      </c>
      <c r="J239" s="296">
        <v>0</v>
      </c>
    </row>
    <row r="240" spans="1:10" ht="36">
      <c r="A240" s="376"/>
      <c r="B240" s="10"/>
      <c r="C240" s="286" t="s">
        <v>339</v>
      </c>
      <c r="D240" s="20" t="s">
        <v>19</v>
      </c>
      <c r="E240" s="20" t="s">
        <v>103</v>
      </c>
      <c r="F240" s="20" t="s">
        <v>142</v>
      </c>
      <c r="G240" s="20" t="s">
        <v>236</v>
      </c>
      <c r="H240" s="20" t="s">
        <v>338</v>
      </c>
      <c r="I240" s="20" t="s">
        <v>32</v>
      </c>
      <c r="J240" s="346">
        <f>400-8.6</f>
        <v>391.4</v>
      </c>
    </row>
    <row r="241" spans="1:10" ht="18.75">
      <c r="A241" s="376"/>
      <c r="B241" s="10"/>
      <c r="C241" s="84" t="s">
        <v>284</v>
      </c>
      <c r="D241" s="26" t="s">
        <v>19</v>
      </c>
      <c r="E241" s="26" t="s">
        <v>103</v>
      </c>
      <c r="F241" s="26" t="s">
        <v>142</v>
      </c>
      <c r="G241" s="26" t="s">
        <v>150</v>
      </c>
      <c r="H241" s="91"/>
      <c r="I241" s="47"/>
      <c r="J241" s="309">
        <f>J242+J243+J244+J245+J249+J250+J246+J248+J247+J251</f>
        <v>2114.5</v>
      </c>
    </row>
    <row r="242" spans="1:10" ht="36">
      <c r="A242" s="376"/>
      <c r="B242" s="10"/>
      <c r="C242" s="236" t="s">
        <v>339</v>
      </c>
      <c r="D242" s="55" t="s">
        <v>19</v>
      </c>
      <c r="E242" s="55" t="s">
        <v>103</v>
      </c>
      <c r="F242" s="86" t="s">
        <v>142</v>
      </c>
      <c r="G242" s="86" t="s">
        <v>150</v>
      </c>
      <c r="H242" s="86" t="s">
        <v>338</v>
      </c>
      <c r="I242" s="55" t="s">
        <v>32</v>
      </c>
      <c r="J242" s="353">
        <f>900-30+80.6-11.6</f>
        <v>939</v>
      </c>
    </row>
    <row r="243" spans="1:10" ht="18.75" hidden="1">
      <c r="A243" s="376"/>
      <c r="B243" s="10"/>
      <c r="C243" s="113" t="s">
        <v>114</v>
      </c>
      <c r="D243" s="55" t="s">
        <v>19</v>
      </c>
      <c r="E243" s="55" t="s">
        <v>103</v>
      </c>
      <c r="F243" s="86" t="s">
        <v>142</v>
      </c>
      <c r="G243" s="86" t="s">
        <v>150</v>
      </c>
      <c r="H243" s="86" t="s">
        <v>110</v>
      </c>
      <c r="I243" s="55" t="s">
        <v>61</v>
      </c>
      <c r="J243" s="296">
        <v>0</v>
      </c>
    </row>
    <row r="244" spans="1:10" ht="18.75" hidden="1">
      <c r="A244" s="376"/>
      <c r="B244" s="10"/>
      <c r="C244" s="67" t="s">
        <v>131</v>
      </c>
      <c r="D244" s="55" t="s">
        <v>19</v>
      </c>
      <c r="E244" s="55" t="s">
        <v>103</v>
      </c>
      <c r="F244" s="86" t="s">
        <v>142</v>
      </c>
      <c r="G244" s="86" t="s">
        <v>150</v>
      </c>
      <c r="H244" s="86" t="s">
        <v>110</v>
      </c>
      <c r="I244" s="55" t="s">
        <v>116</v>
      </c>
      <c r="J244" s="296">
        <v>0</v>
      </c>
    </row>
    <row r="245" spans="1:10" ht="18.75">
      <c r="A245" s="376"/>
      <c r="B245" s="10"/>
      <c r="C245" s="113" t="s">
        <v>35</v>
      </c>
      <c r="D245" s="55" t="s">
        <v>19</v>
      </c>
      <c r="E245" s="55" t="s">
        <v>103</v>
      </c>
      <c r="F245" s="55" t="s">
        <v>142</v>
      </c>
      <c r="G245" s="86" t="s">
        <v>150</v>
      </c>
      <c r="H245" s="86" t="s">
        <v>31</v>
      </c>
      <c r="I245" s="86" t="s">
        <v>32</v>
      </c>
      <c r="J245" s="353">
        <f>462.9-49.6-0.5</f>
        <v>412.79999999999995</v>
      </c>
    </row>
    <row r="246" spans="1:10" ht="18.75">
      <c r="A246" s="376"/>
      <c r="B246" s="10"/>
      <c r="C246" s="67" t="s">
        <v>60</v>
      </c>
      <c r="D246" s="55" t="s">
        <v>19</v>
      </c>
      <c r="E246" s="55" t="s">
        <v>103</v>
      </c>
      <c r="F246" s="55" t="s">
        <v>142</v>
      </c>
      <c r="G246" s="86" t="s">
        <v>150</v>
      </c>
      <c r="H246" s="86" t="s">
        <v>31</v>
      </c>
      <c r="I246" s="86" t="s">
        <v>61</v>
      </c>
      <c r="J246" s="296">
        <f>320.7-320.7</f>
        <v>0</v>
      </c>
    </row>
    <row r="247" spans="1:10" ht="18.75">
      <c r="A247" s="376"/>
      <c r="B247" s="10"/>
      <c r="C247" s="67" t="s">
        <v>115</v>
      </c>
      <c r="D247" s="55" t="s">
        <v>19</v>
      </c>
      <c r="E247" s="55" t="s">
        <v>103</v>
      </c>
      <c r="F247" s="55" t="s">
        <v>142</v>
      </c>
      <c r="G247" s="86" t="s">
        <v>150</v>
      </c>
      <c r="H247" s="86" t="s">
        <v>31</v>
      </c>
      <c r="I247" s="86" t="s">
        <v>116</v>
      </c>
      <c r="J247" s="296">
        <v>100</v>
      </c>
    </row>
    <row r="248" spans="1:10" ht="18.75">
      <c r="A248" s="376"/>
      <c r="B248" s="10"/>
      <c r="C248" s="113" t="s">
        <v>340</v>
      </c>
      <c r="D248" s="55" t="s">
        <v>19</v>
      </c>
      <c r="E248" s="55" t="s">
        <v>103</v>
      </c>
      <c r="F248" s="55" t="s">
        <v>142</v>
      </c>
      <c r="G248" s="86" t="s">
        <v>150</v>
      </c>
      <c r="H248" s="86" t="s">
        <v>190</v>
      </c>
      <c r="I248" s="86" t="s">
        <v>32</v>
      </c>
      <c r="J248" s="353">
        <f>492.9-4.7</f>
        <v>488.2</v>
      </c>
    </row>
    <row r="249" spans="1:10" ht="18.75" customHeight="1">
      <c r="A249" s="376"/>
      <c r="B249" s="10"/>
      <c r="C249" s="67" t="s">
        <v>60</v>
      </c>
      <c r="D249" s="55" t="s">
        <v>19</v>
      </c>
      <c r="E249" s="55" t="s">
        <v>103</v>
      </c>
      <c r="F249" s="55" t="s">
        <v>142</v>
      </c>
      <c r="G249" s="86" t="s">
        <v>150</v>
      </c>
      <c r="H249" s="86" t="s">
        <v>190</v>
      </c>
      <c r="I249" s="86" t="s">
        <v>61</v>
      </c>
      <c r="J249" s="296">
        <v>174.5</v>
      </c>
    </row>
    <row r="250" spans="1:10" ht="18.75" hidden="1">
      <c r="A250" s="376"/>
      <c r="B250" s="10"/>
      <c r="C250" s="69" t="s">
        <v>131</v>
      </c>
      <c r="D250" s="22" t="s">
        <v>19</v>
      </c>
      <c r="E250" s="22" t="s">
        <v>103</v>
      </c>
      <c r="F250" s="22" t="s">
        <v>142</v>
      </c>
      <c r="G250" s="90" t="s">
        <v>150</v>
      </c>
      <c r="H250" s="90" t="s">
        <v>31</v>
      </c>
      <c r="I250" s="90" t="s">
        <v>116</v>
      </c>
      <c r="J250" s="304">
        <v>0</v>
      </c>
    </row>
    <row r="251" spans="1:10" ht="18.75">
      <c r="A251" s="376"/>
      <c r="B251" s="10"/>
      <c r="C251" s="66" t="s">
        <v>60</v>
      </c>
      <c r="D251" s="20" t="s">
        <v>19</v>
      </c>
      <c r="E251" s="20" t="s">
        <v>103</v>
      </c>
      <c r="F251" s="88" t="s">
        <v>142</v>
      </c>
      <c r="G251" s="88" t="s">
        <v>150</v>
      </c>
      <c r="H251" s="88" t="s">
        <v>338</v>
      </c>
      <c r="I251" s="20" t="s">
        <v>61</v>
      </c>
      <c r="J251" s="352">
        <f>0.4-0.4</f>
        <v>0</v>
      </c>
    </row>
    <row r="252" spans="1:10" ht="18.75">
      <c r="A252" s="376"/>
      <c r="B252" s="10"/>
      <c r="C252" s="92" t="s">
        <v>151</v>
      </c>
      <c r="D252" s="18" t="s">
        <v>19</v>
      </c>
      <c r="E252" s="18" t="s">
        <v>103</v>
      </c>
      <c r="F252" s="18" t="s">
        <v>142</v>
      </c>
      <c r="G252" s="18" t="s">
        <v>152</v>
      </c>
      <c r="H252" s="89"/>
      <c r="I252" s="89"/>
      <c r="J252" s="322">
        <f>J253+J254</f>
        <v>1075.5</v>
      </c>
    </row>
    <row r="253" spans="1:10" ht="36">
      <c r="A253" s="376"/>
      <c r="B253" s="10"/>
      <c r="C253" s="236" t="s">
        <v>339</v>
      </c>
      <c r="D253" s="55" t="s">
        <v>19</v>
      </c>
      <c r="E253" s="55" t="s">
        <v>103</v>
      </c>
      <c r="F253" s="55" t="s">
        <v>142</v>
      </c>
      <c r="G253" s="86" t="s">
        <v>152</v>
      </c>
      <c r="H253" s="86" t="s">
        <v>338</v>
      </c>
      <c r="I253" s="86" t="s">
        <v>32</v>
      </c>
      <c r="J253" s="296">
        <v>998</v>
      </c>
    </row>
    <row r="254" spans="1:10" ht="18.75">
      <c r="A254" s="376"/>
      <c r="B254" s="10"/>
      <c r="C254" s="66" t="s">
        <v>35</v>
      </c>
      <c r="D254" s="20" t="s">
        <v>19</v>
      </c>
      <c r="E254" s="20" t="s">
        <v>103</v>
      </c>
      <c r="F254" s="20" t="s">
        <v>142</v>
      </c>
      <c r="G254" s="88" t="s">
        <v>152</v>
      </c>
      <c r="H254" s="88" t="s">
        <v>31</v>
      </c>
      <c r="I254" s="88" t="s">
        <v>32</v>
      </c>
      <c r="J254" s="346">
        <f>114.2-36.7</f>
        <v>77.5</v>
      </c>
    </row>
    <row r="255" spans="1:10" ht="37.5" hidden="1">
      <c r="A255" s="376"/>
      <c r="B255" s="10"/>
      <c r="C255" s="135" t="s">
        <v>212</v>
      </c>
      <c r="D255" s="18" t="s">
        <v>19</v>
      </c>
      <c r="E255" s="134" t="s">
        <v>103</v>
      </c>
      <c r="F255" s="18" t="s">
        <v>142</v>
      </c>
      <c r="G255" s="18" t="s">
        <v>213</v>
      </c>
      <c r="H255" s="56"/>
      <c r="I255" s="91"/>
      <c r="J255" s="309">
        <f>J256</f>
        <v>0</v>
      </c>
    </row>
    <row r="256" spans="1:10" ht="18.75" hidden="1">
      <c r="A256" s="376"/>
      <c r="B256" s="10"/>
      <c r="C256" s="133" t="s">
        <v>35</v>
      </c>
      <c r="D256" s="55" t="s">
        <v>19</v>
      </c>
      <c r="E256" s="55" t="s">
        <v>103</v>
      </c>
      <c r="F256" s="56" t="s">
        <v>142</v>
      </c>
      <c r="G256" s="55" t="s">
        <v>213</v>
      </c>
      <c r="H256" s="55" t="s">
        <v>31</v>
      </c>
      <c r="I256" s="90" t="s">
        <v>32</v>
      </c>
      <c r="J256" s="295"/>
    </row>
    <row r="257" spans="1:10" ht="18.75">
      <c r="A257" s="376"/>
      <c r="B257" s="10"/>
      <c r="C257" s="144" t="s">
        <v>291</v>
      </c>
      <c r="D257" s="16" t="s">
        <v>19</v>
      </c>
      <c r="E257" s="16" t="s">
        <v>103</v>
      </c>
      <c r="F257" s="16" t="s">
        <v>292</v>
      </c>
      <c r="G257" s="73"/>
      <c r="H257" s="73"/>
      <c r="I257" s="73"/>
      <c r="J257" s="327">
        <f>J258</f>
        <v>6817.599999999999</v>
      </c>
    </row>
    <row r="258" spans="1:10" ht="56.25">
      <c r="A258" s="376"/>
      <c r="B258" s="10"/>
      <c r="C258" s="145" t="s">
        <v>26</v>
      </c>
      <c r="D258" s="16" t="s">
        <v>19</v>
      </c>
      <c r="E258" s="16" t="s">
        <v>103</v>
      </c>
      <c r="F258" s="16" t="s">
        <v>292</v>
      </c>
      <c r="G258" s="95" t="s">
        <v>27</v>
      </c>
      <c r="H258" s="73"/>
      <c r="I258" s="73"/>
      <c r="J258" s="327">
        <f>J259</f>
        <v>6817.599999999999</v>
      </c>
    </row>
    <row r="259" spans="1:10" ht="18.75">
      <c r="A259" s="376"/>
      <c r="B259" s="10"/>
      <c r="C259" s="44" t="s">
        <v>188</v>
      </c>
      <c r="D259" s="171" t="s">
        <v>19</v>
      </c>
      <c r="E259" s="36" t="s">
        <v>103</v>
      </c>
      <c r="F259" s="36" t="s">
        <v>292</v>
      </c>
      <c r="G259" s="36" t="s">
        <v>293</v>
      </c>
      <c r="H259" s="172"/>
      <c r="I259" s="172"/>
      <c r="J259" s="328">
        <f>J260+J261</f>
        <v>6817.599999999999</v>
      </c>
    </row>
    <row r="260" spans="1:10" ht="18.75">
      <c r="A260" s="376"/>
      <c r="B260" s="10"/>
      <c r="C260" s="113" t="s">
        <v>340</v>
      </c>
      <c r="D260" s="55" t="s">
        <v>19</v>
      </c>
      <c r="E260" s="55" t="s">
        <v>103</v>
      </c>
      <c r="F260" s="55" t="s">
        <v>292</v>
      </c>
      <c r="G260" s="55" t="s">
        <v>293</v>
      </c>
      <c r="H260" s="55" t="s">
        <v>190</v>
      </c>
      <c r="I260" s="86" t="s">
        <v>32</v>
      </c>
      <c r="J260" s="357">
        <f>6275.5+177.5+30-160.3+14.9</f>
        <v>6337.599999999999</v>
      </c>
    </row>
    <row r="261" spans="1:10" ht="18.75">
      <c r="A261" s="376"/>
      <c r="B261" s="10"/>
      <c r="C261" s="66" t="s">
        <v>60</v>
      </c>
      <c r="D261" s="20" t="s">
        <v>19</v>
      </c>
      <c r="E261" s="20" t="s">
        <v>103</v>
      </c>
      <c r="F261" s="20" t="s">
        <v>292</v>
      </c>
      <c r="G261" s="20" t="s">
        <v>293</v>
      </c>
      <c r="H261" s="20" t="s">
        <v>190</v>
      </c>
      <c r="I261" s="88" t="s">
        <v>61</v>
      </c>
      <c r="J261" s="318">
        <v>480</v>
      </c>
    </row>
    <row r="262" spans="1:10" ht="18.75">
      <c r="A262" s="376"/>
      <c r="B262" s="10"/>
      <c r="C262" s="147" t="s">
        <v>273</v>
      </c>
      <c r="D262" s="150" t="s">
        <v>19</v>
      </c>
      <c r="E262" s="150" t="s">
        <v>277</v>
      </c>
      <c r="F262" s="22"/>
      <c r="G262" s="22"/>
      <c r="H262" s="22"/>
      <c r="I262" s="90"/>
      <c r="J262" s="330">
        <f>J263</f>
        <v>49.6</v>
      </c>
    </row>
    <row r="263" spans="1:10" ht="18.75">
      <c r="A263" s="376"/>
      <c r="B263" s="10"/>
      <c r="C263" s="126" t="s">
        <v>274</v>
      </c>
      <c r="D263" s="16" t="s">
        <v>19</v>
      </c>
      <c r="E263" s="16" t="s">
        <v>277</v>
      </c>
      <c r="F263" s="16" t="s">
        <v>278</v>
      </c>
      <c r="G263" s="16"/>
      <c r="H263" s="16"/>
      <c r="I263" s="16"/>
      <c r="J263" s="293">
        <f>J264</f>
        <v>49.6</v>
      </c>
    </row>
    <row r="264" spans="1:10" ht="18.75">
      <c r="A264" s="376"/>
      <c r="B264" s="10"/>
      <c r="C264" s="97" t="s">
        <v>275</v>
      </c>
      <c r="D264" s="16" t="s">
        <v>19</v>
      </c>
      <c r="E264" s="16" t="s">
        <v>277</v>
      </c>
      <c r="F264" s="16" t="s">
        <v>278</v>
      </c>
      <c r="G264" s="16" t="s">
        <v>279</v>
      </c>
      <c r="H264" s="16"/>
      <c r="I264" s="16"/>
      <c r="J264" s="293">
        <f>J265</f>
        <v>49.6</v>
      </c>
    </row>
    <row r="265" spans="1:10" ht="18.75">
      <c r="A265" s="376"/>
      <c r="B265" s="10"/>
      <c r="C265" s="48" t="s">
        <v>276</v>
      </c>
      <c r="D265" s="26" t="s">
        <v>19</v>
      </c>
      <c r="E265" s="26" t="s">
        <v>277</v>
      </c>
      <c r="F265" s="26" t="s">
        <v>278</v>
      </c>
      <c r="G265" s="26" t="s">
        <v>280</v>
      </c>
      <c r="H265" s="26"/>
      <c r="I265" s="26"/>
      <c r="J265" s="305">
        <f>J266</f>
        <v>49.6</v>
      </c>
    </row>
    <row r="266" spans="1:10" ht="36">
      <c r="A266" s="376"/>
      <c r="B266" s="10"/>
      <c r="C266" s="236" t="s">
        <v>339</v>
      </c>
      <c r="D266" s="20" t="s">
        <v>19</v>
      </c>
      <c r="E266" s="20" t="s">
        <v>277</v>
      </c>
      <c r="F266" s="20" t="s">
        <v>278</v>
      </c>
      <c r="G266" s="20" t="s">
        <v>280</v>
      </c>
      <c r="H266" s="20" t="s">
        <v>338</v>
      </c>
      <c r="I266" s="88" t="s">
        <v>32</v>
      </c>
      <c r="J266" s="346">
        <f>50-0.4</f>
        <v>49.6</v>
      </c>
    </row>
    <row r="267" spans="1:10" ht="18.75">
      <c r="A267" s="376"/>
      <c r="B267" s="10"/>
      <c r="C267" s="94" t="s">
        <v>153</v>
      </c>
      <c r="D267" s="16" t="s">
        <v>19</v>
      </c>
      <c r="E267" s="12" t="s">
        <v>154</v>
      </c>
      <c r="F267" s="95"/>
      <c r="G267" s="95"/>
      <c r="H267" s="95"/>
      <c r="I267" s="73"/>
      <c r="J267" s="331">
        <f>J268+J283</f>
        <v>21106.8</v>
      </c>
    </row>
    <row r="268" spans="1:10" ht="18.75">
      <c r="A268" s="376"/>
      <c r="B268" s="10"/>
      <c r="C268" s="24" t="s">
        <v>184</v>
      </c>
      <c r="D268" s="16" t="s">
        <v>19</v>
      </c>
      <c r="E268" s="16" t="s">
        <v>154</v>
      </c>
      <c r="F268" s="16" t="s">
        <v>185</v>
      </c>
      <c r="G268" s="16"/>
      <c r="H268" s="95"/>
      <c r="I268" s="73"/>
      <c r="J268" s="331">
        <f>J269+J280</f>
        <v>19845.7</v>
      </c>
    </row>
    <row r="269" spans="1:10" ht="37.5">
      <c r="A269" s="376"/>
      <c r="B269" s="10"/>
      <c r="C269" s="24" t="s">
        <v>186</v>
      </c>
      <c r="D269" s="16" t="s">
        <v>19</v>
      </c>
      <c r="E269" s="16" t="s">
        <v>154</v>
      </c>
      <c r="F269" s="16" t="s">
        <v>185</v>
      </c>
      <c r="G269" s="16" t="s">
        <v>187</v>
      </c>
      <c r="H269" s="95"/>
      <c r="I269" s="73"/>
      <c r="J269" s="331">
        <f>J270+J274</f>
        <v>17331.2</v>
      </c>
    </row>
    <row r="270" spans="1:10" ht="37.5">
      <c r="A270" s="376"/>
      <c r="B270" s="10"/>
      <c r="C270" s="48" t="s">
        <v>227</v>
      </c>
      <c r="D270" s="26" t="s">
        <v>19</v>
      </c>
      <c r="E270" s="45" t="s">
        <v>154</v>
      </c>
      <c r="F270" s="26" t="s">
        <v>185</v>
      </c>
      <c r="G270" s="26" t="s">
        <v>228</v>
      </c>
      <c r="H270" s="45"/>
      <c r="I270" s="47"/>
      <c r="J270" s="307">
        <f>J271+J272+J273</f>
        <v>3353.8</v>
      </c>
    </row>
    <row r="271" spans="1:10" ht="18.75">
      <c r="A271" s="376"/>
      <c r="B271" s="10"/>
      <c r="C271" s="67" t="s">
        <v>35</v>
      </c>
      <c r="D271" s="55" t="s">
        <v>19</v>
      </c>
      <c r="E271" s="55" t="s">
        <v>154</v>
      </c>
      <c r="F271" s="55" t="s">
        <v>185</v>
      </c>
      <c r="G271" s="55" t="s">
        <v>228</v>
      </c>
      <c r="H271" s="55" t="s">
        <v>31</v>
      </c>
      <c r="I271" s="55" t="s">
        <v>32</v>
      </c>
      <c r="J271" s="329">
        <v>2901.5</v>
      </c>
    </row>
    <row r="272" spans="1:10" ht="18.75">
      <c r="A272" s="376"/>
      <c r="B272" s="10"/>
      <c r="C272" s="67" t="s">
        <v>60</v>
      </c>
      <c r="D272" s="55" t="s">
        <v>19</v>
      </c>
      <c r="E272" s="55" t="s">
        <v>154</v>
      </c>
      <c r="F272" s="55" t="s">
        <v>185</v>
      </c>
      <c r="G272" s="55" t="s">
        <v>228</v>
      </c>
      <c r="H272" s="55" t="s">
        <v>31</v>
      </c>
      <c r="I272" s="55" t="s">
        <v>61</v>
      </c>
      <c r="J272" s="296">
        <v>294.3</v>
      </c>
    </row>
    <row r="273" spans="1:10" ht="33.75" customHeight="1">
      <c r="A273" s="376"/>
      <c r="B273" s="10"/>
      <c r="C273" s="66" t="s">
        <v>353</v>
      </c>
      <c r="D273" s="20" t="s">
        <v>19</v>
      </c>
      <c r="E273" s="20" t="s">
        <v>154</v>
      </c>
      <c r="F273" s="20" t="s">
        <v>185</v>
      </c>
      <c r="G273" s="20" t="s">
        <v>228</v>
      </c>
      <c r="H273" s="20" t="s">
        <v>31</v>
      </c>
      <c r="I273" s="20" t="s">
        <v>352</v>
      </c>
      <c r="J273" s="297">
        <v>158</v>
      </c>
    </row>
    <row r="274" spans="1:10" ht="18.75">
      <c r="A274" s="376"/>
      <c r="B274" s="10"/>
      <c r="C274" s="265" t="s">
        <v>188</v>
      </c>
      <c r="D274" s="18" t="s">
        <v>19</v>
      </c>
      <c r="E274" s="112" t="s">
        <v>154</v>
      </c>
      <c r="F274" s="112" t="s">
        <v>185</v>
      </c>
      <c r="G274" s="112" t="s">
        <v>189</v>
      </c>
      <c r="H274" s="56"/>
      <c r="I274" s="56"/>
      <c r="J274" s="294">
        <f>J275+J276+J277+J278+J279</f>
        <v>13977.4</v>
      </c>
    </row>
    <row r="275" spans="1:10" ht="18.75">
      <c r="A275" s="376"/>
      <c r="B275" s="10"/>
      <c r="C275" s="113" t="s">
        <v>340</v>
      </c>
      <c r="D275" s="55" t="s">
        <v>19</v>
      </c>
      <c r="E275" s="55" t="s">
        <v>154</v>
      </c>
      <c r="F275" s="55" t="s">
        <v>185</v>
      </c>
      <c r="G275" s="55" t="s">
        <v>189</v>
      </c>
      <c r="H275" s="55" t="s">
        <v>190</v>
      </c>
      <c r="I275" s="55" t="s">
        <v>32</v>
      </c>
      <c r="J275" s="353">
        <f>13021.4-36.5-24.6</f>
        <v>12960.3</v>
      </c>
    </row>
    <row r="276" spans="1:10" ht="18.75">
      <c r="A276" s="376"/>
      <c r="B276" s="10"/>
      <c r="C276" s="67" t="s">
        <v>60</v>
      </c>
      <c r="D276" s="55" t="s">
        <v>19</v>
      </c>
      <c r="E276" s="55" t="s">
        <v>154</v>
      </c>
      <c r="F276" s="55" t="s">
        <v>185</v>
      </c>
      <c r="G276" s="55" t="s">
        <v>189</v>
      </c>
      <c r="H276" s="55" t="s">
        <v>190</v>
      </c>
      <c r="I276" s="55" t="s">
        <v>61</v>
      </c>
      <c r="J276" s="329">
        <v>378.7</v>
      </c>
    </row>
    <row r="277" spans="1:10" ht="54" hidden="1">
      <c r="A277" s="376"/>
      <c r="B277" s="10"/>
      <c r="C277" s="67" t="s">
        <v>332</v>
      </c>
      <c r="D277" s="55" t="s">
        <v>19</v>
      </c>
      <c r="E277" s="55" t="s">
        <v>154</v>
      </c>
      <c r="F277" s="55" t="s">
        <v>185</v>
      </c>
      <c r="G277" s="55" t="s">
        <v>189</v>
      </c>
      <c r="H277" s="55" t="s">
        <v>190</v>
      </c>
      <c r="I277" s="55" t="s">
        <v>331</v>
      </c>
      <c r="J277" s="296">
        <v>0</v>
      </c>
    </row>
    <row r="278" spans="1:10" ht="52.5" customHeight="1">
      <c r="A278" s="376"/>
      <c r="B278" s="10"/>
      <c r="C278" s="66" t="s">
        <v>388</v>
      </c>
      <c r="D278" s="20" t="s">
        <v>19</v>
      </c>
      <c r="E278" s="20" t="s">
        <v>154</v>
      </c>
      <c r="F278" s="20" t="s">
        <v>185</v>
      </c>
      <c r="G278" s="20" t="s">
        <v>189</v>
      </c>
      <c r="H278" s="20" t="s">
        <v>190</v>
      </c>
      <c r="I278" s="20" t="s">
        <v>331</v>
      </c>
      <c r="J278" s="297">
        <v>496</v>
      </c>
    </row>
    <row r="279" spans="1:10" ht="52.5" customHeight="1">
      <c r="A279" s="376"/>
      <c r="B279" s="10"/>
      <c r="C279" s="361" t="s">
        <v>409</v>
      </c>
      <c r="D279" s="350" t="s">
        <v>19</v>
      </c>
      <c r="E279" s="350" t="s">
        <v>154</v>
      </c>
      <c r="F279" s="350" t="s">
        <v>185</v>
      </c>
      <c r="G279" s="350" t="s">
        <v>189</v>
      </c>
      <c r="H279" s="350" t="s">
        <v>190</v>
      </c>
      <c r="I279" s="350" t="s">
        <v>410</v>
      </c>
      <c r="J279" s="352">
        <v>142.4</v>
      </c>
    </row>
    <row r="280" spans="1:10" ht="18.75">
      <c r="A280" s="376"/>
      <c r="B280" s="10"/>
      <c r="C280" s="287" t="s">
        <v>323</v>
      </c>
      <c r="D280" s="272" t="s">
        <v>19</v>
      </c>
      <c r="E280" s="285" t="s">
        <v>154</v>
      </c>
      <c r="F280" s="285" t="s">
        <v>185</v>
      </c>
      <c r="G280" s="285" t="s">
        <v>326</v>
      </c>
      <c r="H280" s="238"/>
      <c r="I280" s="275"/>
      <c r="J280" s="312">
        <f>J281</f>
        <v>2514.5</v>
      </c>
    </row>
    <row r="281" spans="1:10" ht="56.25">
      <c r="A281" s="376"/>
      <c r="B281" s="10"/>
      <c r="C281" s="287" t="s">
        <v>371</v>
      </c>
      <c r="D281" s="272" t="s">
        <v>19</v>
      </c>
      <c r="E281" s="285" t="s">
        <v>154</v>
      </c>
      <c r="F281" s="285" t="s">
        <v>185</v>
      </c>
      <c r="G281" s="285" t="s">
        <v>372</v>
      </c>
      <c r="H281" s="238"/>
      <c r="I281" s="275"/>
      <c r="J281" s="312">
        <f>J282</f>
        <v>2514.5</v>
      </c>
    </row>
    <row r="282" spans="1:10" ht="36">
      <c r="A282" s="376"/>
      <c r="B282" s="10"/>
      <c r="C282" s="288" t="s">
        <v>373</v>
      </c>
      <c r="D282" s="275" t="s">
        <v>19</v>
      </c>
      <c r="E282" s="238" t="s">
        <v>154</v>
      </c>
      <c r="F282" s="238" t="s">
        <v>185</v>
      </c>
      <c r="G282" s="238" t="s">
        <v>372</v>
      </c>
      <c r="H282" s="238" t="s">
        <v>328</v>
      </c>
      <c r="I282" s="275" t="s">
        <v>328</v>
      </c>
      <c r="J282" s="352">
        <f>1634.4+880.1</f>
        <v>2514.5</v>
      </c>
    </row>
    <row r="283" spans="1:10" ht="18.75">
      <c r="A283" s="376"/>
      <c r="B283" s="10"/>
      <c r="C283" s="24" t="s">
        <v>297</v>
      </c>
      <c r="D283" s="16" t="s">
        <v>19</v>
      </c>
      <c r="E283" s="16" t="s">
        <v>154</v>
      </c>
      <c r="F283" s="16" t="s">
        <v>302</v>
      </c>
      <c r="G283" s="16" t="s">
        <v>20</v>
      </c>
      <c r="H283" s="16" t="s">
        <v>20</v>
      </c>
      <c r="I283" s="12"/>
      <c r="J283" s="293">
        <f>J284+J289</f>
        <v>1261.1000000000001</v>
      </c>
    </row>
    <row r="284" spans="1:10" ht="18.75">
      <c r="A284" s="376"/>
      <c r="B284" s="10"/>
      <c r="C284" s="24" t="s">
        <v>298</v>
      </c>
      <c r="D284" s="16" t="s">
        <v>19</v>
      </c>
      <c r="E284" s="16" t="s">
        <v>154</v>
      </c>
      <c r="F284" s="16" t="s">
        <v>302</v>
      </c>
      <c r="G284" s="16" t="s">
        <v>158</v>
      </c>
      <c r="H284" s="16" t="s">
        <v>20</v>
      </c>
      <c r="I284" s="12"/>
      <c r="J284" s="293">
        <f>J285</f>
        <v>1171.1000000000001</v>
      </c>
    </row>
    <row r="285" spans="1:10" ht="18.75">
      <c r="A285" s="376"/>
      <c r="B285" s="10"/>
      <c r="C285" s="25" t="s">
        <v>312</v>
      </c>
      <c r="D285" s="18" t="s">
        <v>19</v>
      </c>
      <c r="E285" s="18" t="s">
        <v>154</v>
      </c>
      <c r="F285" s="112" t="s">
        <v>302</v>
      </c>
      <c r="G285" s="112" t="s">
        <v>160</v>
      </c>
      <c r="H285" s="112" t="s">
        <v>20</v>
      </c>
      <c r="I285" s="56"/>
      <c r="J285" s="294">
        <f>J286+J288+J287</f>
        <v>1171.1000000000001</v>
      </c>
    </row>
    <row r="286" spans="1:10" ht="18.75">
      <c r="A286" s="376"/>
      <c r="B286" s="10"/>
      <c r="C286" s="113" t="s">
        <v>340</v>
      </c>
      <c r="D286" s="55" t="s">
        <v>19</v>
      </c>
      <c r="E286" s="55" t="s">
        <v>154</v>
      </c>
      <c r="F286" s="55" t="s">
        <v>302</v>
      </c>
      <c r="G286" s="55" t="s">
        <v>160</v>
      </c>
      <c r="H286" s="55" t="s">
        <v>190</v>
      </c>
      <c r="I286" s="55" t="s">
        <v>32</v>
      </c>
      <c r="J286" s="353">
        <f>917.7+36.5</f>
        <v>954.2</v>
      </c>
    </row>
    <row r="287" spans="1:10" ht="18.75">
      <c r="A287" s="376"/>
      <c r="B287" s="10"/>
      <c r="C287" s="356" t="s">
        <v>35</v>
      </c>
      <c r="D287" s="347" t="s">
        <v>19</v>
      </c>
      <c r="E287" s="347" t="s">
        <v>154</v>
      </c>
      <c r="F287" s="347" t="s">
        <v>302</v>
      </c>
      <c r="G287" s="347" t="s">
        <v>160</v>
      </c>
      <c r="H287" s="347" t="s">
        <v>31</v>
      </c>
      <c r="I287" s="347" t="s">
        <v>32</v>
      </c>
      <c r="J287" s="355">
        <f>240.5+29.6-99.2</f>
        <v>170.90000000000003</v>
      </c>
    </row>
    <row r="288" spans="1:10" ht="18.75">
      <c r="A288" s="376"/>
      <c r="B288" s="10"/>
      <c r="C288" s="66" t="s">
        <v>60</v>
      </c>
      <c r="D288" s="20" t="s">
        <v>19</v>
      </c>
      <c r="E288" s="20" t="s">
        <v>154</v>
      </c>
      <c r="F288" s="20" t="s">
        <v>302</v>
      </c>
      <c r="G288" s="20" t="s">
        <v>160</v>
      </c>
      <c r="H288" s="20" t="s">
        <v>190</v>
      </c>
      <c r="I288" s="20" t="s">
        <v>61</v>
      </c>
      <c r="J288" s="297">
        <v>46</v>
      </c>
    </row>
    <row r="289" spans="1:10" ht="18.75">
      <c r="A289" s="376"/>
      <c r="B289" s="10"/>
      <c r="C289" s="182" t="s">
        <v>402</v>
      </c>
      <c r="D289" s="16" t="s">
        <v>19</v>
      </c>
      <c r="E289" s="16" t="s">
        <v>154</v>
      </c>
      <c r="F289" s="16" t="s">
        <v>302</v>
      </c>
      <c r="G289" s="16" t="s">
        <v>404</v>
      </c>
      <c r="H289" s="22"/>
      <c r="I289" s="22"/>
      <c r="J289" s="304">
        <f>J290</f>
        <v>90</v>
      </c>
    </row>
    <row r="290" spans="1:10" ht="56.25">
      <c r="A290" s="376"/>
      <c r="B290" s="10"/>
      <c r="C290" s="182" t="s">
        <v>403</v>
      </c>
      <c r="D290" s="16" t="s">
        <v>19</v>
      </c>
      <c r="E290" s="16" t="s">
        <v>154</v>
      </c>
      <c r="F290" s="16" t="s">
        <v>302</v>
      </c>
      <c r="G290" s="16" t="s">
        <v>405</v>
      </c>
      <c r="H290" s="22"/>
      <c r="I290" s="22"/>
      <c r="J290" s="304">
        <f>J291</f>
        <v>90</v>
      </c>
    </row>
    <row r="291" spans="1:10" ht="54">
      <c r="A291" s="376"/>
      <c r="B291" s="10"/>
      <c r="C291" s="360" t="s">
        <v>406</v>
      </c>
      <c r="D291" s="350" t="s">
        <v>19</v>
      </c>
      <c r="E291" s="350" t="s">
        <v>302</v>
      </c>
      <c r="F291" s="350" t="s">
        <v>302</v>
      </c>
      <c r="G291" s="350" t="s">
        <v>407</v>
      </c>
      <c r="H291" s="350" t="s">
        <v>190</v>
      </c>
      <c r="I291" s="350" t="s">
        <v>408</v>
      </c>
      <c r="J291" s="352">
        <v>90</v>
      </c>
    </row>
    <row r="292" spans="1:10" ht="18.75">
      <c r="A292" s="376"/>
      <c r="B292" s="10"/>
      <c r="C292" s="97" t="s">
        <v>171</v>
      </c>
      <c r="D292" s="16" t="s">
        <v>19</v>
      </c>
      <c r="E292" s="16" t="s">
        <v>172</v>
      </c>
      <c r="F292" s="73"/>
      <c r="G292" s="73"/>
      <c r="H292" s="73"/>
      <c r="I292" s="73"/>
      <c r="J292" s="332">
        <f>J293+J298</f>
        <v>954</v>
      </c>
    </row>
    <row r="293" spans="1:10" ht="18.75">
      <c r="A293" s="376"/>
      <c r="B293" s="10"/>
      <c r="C293" s="144" t="s">
        <v>237</v>
      </c>
      <c r="D293" s="16" t="s">
        <v>19</v>
      </c>
      <c r="E293" s="71" t="s">
        <v>172</v>
      </c>
      <c r="F293" s="71" t="s">
        <v>246</v>
      </c>
      <c r="G293" s="71"/>
      <c r="H293" s="72"/>
      <c r="I293" s="73"/>
      <c r="J293" s="332">
        <f>J294</f>
        <v>620</v>
      </c>
    </row>
    <row r="294" spans="1:10" ht="18.75">
      <c r="A294" s="376"/>
      <c r="B294" s="10"/>
      <c r="C294" s="145" t="s">
        <v>238</v>
      </c>
      <c r="D294" s="16" t="s">
        <v>19</v>
      </c>
      <c r="E294" s="16" t="s">
        <v>172</v>
      </c>
      <c r="F294" s="16" t="s">
        <v>246</v>
      </c>
      <c r="G294" s="16" t="s">
        <v>247</v>
      </c>
      <c r="H294" s="73"/>
      <c r="I294" s="73"/>
      <c r="J294" s="332">
        <f>J295</f>
        <v>620</v>
      </c>
    </row>
    <row r="295" spans="1:10" ht="18.75">
      <c r="A295" s="376"/>
      <c r="B295" s="10"/>
      <c r="C295" s="143" t="s">
        <v>239</v>
      </c>
      <c r="D295" s="16" t="s">
        <v>19</v>
      </c>
      <c r="E295" s="16" t="s">
        <v>172</v>
      </c>
      <c r="F295" s="16" t="s">
        <v>246</v>
      </c>
      <c r="G295" s="16" t="s">
        <v>248</v>
      </c>
      <c r="H295" s="16"/>
      <c r="I295" s="73"/>
      <c r="J295" s="332">
        <f>J296</f>
        <v>620</v>
      </c>
    </row>
    <row r="296" spans="1:10" ht="37.5">
      <c r="A296" s="376"/>
      <c r="B296" s="10"/>
      <c r="C296" s="44" t="s">
        <v>240</v>
      </c>
      <c r="D296" s="26" t="s">
        <v>19</v>
      </c>
      <c r="E296" s="26" t="s">
        <v>172</v>
      </c>
      <c r="F296" s="26" t="s">
        <v>246</v>
      </c>
      <c r="G296" s="26" t="s">
        <v>249</v>
      </c>
      <c r="H296" s="47"/>
      <c r="I296" s="47"/>
      <c r="J296" s="333">
        <f>J297</f>
        <v>620</v>
      </c>
    </row>
    <row r="297" spans="1:10" ht="18.75">
      <c r="A297" s="376"/>
      <c r="B297" s="10"/>
      <c r="C297" s="104" t="s">
        <v>241</v>
      </c>
      <c r="D297" s="20" t="s">
        <v>19</v>
      </c>
      <c r="E297" s="20" t="s">
        <v>172</v>
      </c>
      <c r="F297" s="151" t="s">
        <v>246</v>
      </c>
      <c r="G297" s="151" t="s">
        <v>249</v>
      </c>
      <c r="H297" s="20" t="s">
        <v>250</v>
      </c>
      <c r="I297" s="20" t="s">
        <v>32</v>
      </c>
      <c r="J297" s="334">
        <v>620</v>
      </c>
    </row>
    <row r="298" spans="1:10" ht="18.75">
      <c r="A298" s="376"/>
      <c r="B298" s="10"/>
      <c r="C298" s="147" t="s">
        <v>242</v>
      </c>
      <c r="D298" s="16" t="s">
        <v>19</v>
      </c>
      <c r="E298" s="149" t="s">
        <v>172</v>
      </c>
      <c r="F298" s="150" t="s">
        <v>251</v>
      </c>
      <c r="G298" s="22"/>
      <c r="H298" s="22"/>
      <c r="I298" s="73"/>
      <c r="J298" s="332">
        <f>J299</f>
        <v>334</v>
      </c>
    </row>
    <row r="299" spans="1:10" ht="18.75">
      <c r="A299" s="376"/>
      <c r="B299" s="10"/>
      <c r="C299" s="147" t="s">
        <v>243</v>
      </c>
      <c r="D299" s="16" t="s">
        <v>19</v>
      </c>
      <c r="E299" s="149" t="s">
        <v>172</v>
      </c>
      <c r="F299" s="150" t="s">
        <v>251</v>
      </c>
      <c r="G299" s="150" t="s">
        <v>252</v>
      </c>
      <c r="H299" s="22"/>
      <c r="I299" s="73"/>
      <c r="J299" s="332">
        <f>J304+J300</f>
        <v>334</v>
      </c>
    </row>
    <row r="300" spans="1:10" ht="18.75">
      <c r="A300" s="376"/>
      <c r="B300" s="10"/>
      <c r="C300" s="126" t="s">
        <v>244</v>
      </c>
      <c r="D300" s="16" t="s">
        <v>19</v>
      </c>
      <c r="E300" s="95" t="s">
        <v>172</v>
      </c>
      <c r="F300" s="16" t="s">
        <v>251</v>
      </c>
      <c r="G300" s="16" t="s">
        <v>265</v>
      </c>
      <c r="H300" s="73"/>
      <c r="I300" s="73"/>
      <c r="J300" s="332">
        <f>J301</f>
        <v>300</v>
      </c>
    </row>
    <row r="301" spans="1:10" ht="37.5">
      <c r="A301" s="376"/>
      <c r="B301" s="10"/>
      <c r="C301" s="48" t="s">
        <v>264</v>
      </c>
      <c r="D301" s="26" t="s">
        <v>19</v>
      </c>
      <c r="E301" s="45" t="s">
        <v>172</v>
      </c>
      <c r="F301" s="26" t="s">
        <v>251</v>
      </c>
      <c r="G301" s="26" t="s">
        <v>265</v>
      </c>
      <c r="H301" s="47"/>
      <c r="I301" s="47"/>
      <c r="J301" s="333">
        <f>J302+J303</f>
        <v>300</v>
      </c>
    </row>
    <row r="302" spans="1:10" ht="18.75">
      <c r="A302" s="376"/>
      <c r="B302" s="10"/>
      <c r="C302" s="113" t="s">
        <v>241</v>
      </c>
      <c r="D302" s="54" t="s">
        <v>19</v>
      </c>
      <c r="E302" s="55" t="s">
        <v>172</v>
      </c>
      <c r="F302" s="55" t="s">
        <v>251</v>
      </c>
      <c r="G302" s="55" t="s">
        <v>265</v>
      </c>
      <c r="H302" s="55" t="s">
        <v>250</v>
      </c>
      <c r="I302" s="55" t="s">
        <v>32</v>
      </c>
      <c r="J302" s="335">
        <v>300</v>
      </c>
    </row>
    <row r="303" spans="1:10" ht="18.75" hidden="1">
      <c r="A303" s="376"/>
      <c r="B303" s="10"/>
      <c r="C303" s="66" t="s">
        <v>60</v>
      </c>
      <c r="D303" s="153" t="s">
        <v>19</v>
      </c>
      <c r="E303" s="20" t="s">
        <v>172</v>
      </c>
      <c r="F303" s="20" t="s">
        <v>251</v>
      </c>
      <c r="G303" s="20" t="s">
        <v>265</v>
      </c>
      <c r="H303" s="20" t="s">
        <v>250</v>
      </c>
      <c r="I303" s="20" t="s">
        <v>61</v>
      </c>
      <c r="J303" s="334">
        <v>0</v>
      </c>
    </row>
    <row r="304" spans="1:10" ht="18.75">
      <c r="A304" s="376"/>
      <c r="B304" s="10"/>
      <c r="C304" s="97" t="s">
        <v>244</v>
      </c>
      <c r="D304" s="16" t="s">
        <v>19</v>
      </c>
      <c r="E304" s="95" t="s">
        <v>172</v>
      </c>
      <c r="F304" s="16" t="s">
        <v>251</v>
      </c>
      <c r="G304" s="16" t="s">
        <v>253</v>
      </c>
      <c r="H304" s="73"/>
      <c r="I304" s="73"/>
      <c r="J304" s="332">
        <f>J305</f>
        <v>34</v>
      </c>
    </row>
    <row r="305" spans="1:10" ht="33.75" customHeight="1">
      <c r="A305" s="376"/>
      <c r="B305" s="10"/>
      <c r="C305" s="148" t="s">
        <v>245</v>
      </c>
      <c r="D305" s="18" t="s">
        <v>19</v>
      </c>
      <c r="E305" s="134" t="s">
        <v>172</v>
      </c>
      <c r="F305" s="71" t="s">
        <v>251</v>
      </c>
      <c r="G305" s="18" t="s">
        <v>254</v>
      </c>
      <c r="H305" s="56"/>
      <c r="I305" s="56"/>
      <c r="J305" s="336">
        <f>J306</f>
        <v>34</v>
      </c>
    </row>
    <row r="306" spans="1:10" ht="18.75">
      <c r="A306" s="376"/>
      <c r="B306" s="10"/>
      <c r="C306" s="146" t="s">
        <v>241</v>
      </c>
      <c r="D306" s="20" t="s">
        <v>19</v>
      </c>
      <c r="E306" s="20" t="s">
        <v>172</v>
      </c>
      <c r="F306" s="20" t="s">
        <v>251</v>
      </c>
      <c r="G306" s="20" t="s">
        <v>254</v>
      </c>
      <c r="H306" s="20" t="s">
        <v>250</v>
      </c>
      <c r="I306" s="20" t="s">
        <v>32</v>
      </c>
      <c r="J306" s="367">
        <f>200-166</f>
        <v>34</v>
      </c>
    </row>
    <row r="307" spans="1:10" ht="18.75">
      <c r="A307" s="376"/>
      <c r="B307" s="10"/>
      <c r="C307" s="94" t="s">
        <v>165</v>
      </c>
      <c r="D307" s="16" t="s">
        <v>19</v>
      </c>
      <c r="E307" s="12" t="s">
        <v>174</v>
      </c>
      <c r="F307" s="95"/>
      <c r="G307" s="95" t="s">
        <v>20</v>
      </c>
      <c r="H307" s="95" t="s">
        <v>20</v>
      </c>
      <c r="I307" s="73"/>
      <c r="J307" s="331">
        <f>J308</f>
        <v>460</v>
      </c>
    </row>
    <row r="308" spans="1:10" ht="18.75">
      <c r="A308" s="376"/>
      <c r="B308" s="10"/>
      <c r="C308" s="103" t="s">
        <v>300</v>
      </c>
      <c r="D308" s="16" t="s">
        <v>19</v>
      </c>
      <c r="E308" s="12" t="s">
        <v>174</v>
      </c>
      <c r="F308" s="16" t="s">
        <v>299</v>
      </c>
      <c r="G308" s="95" t="s">
        <v>20</v>
      </c>
      <c r="H308" s="95" t="s">
        <v>20</v>
      </c>
      <c r="I308" s="73"/>
      <c r="J308" s="331">
        <f>J309</f>
        <v>460</v>
      </c>
    </row>
    <row r="309" spans="1:10" ht="18.75">
      <c r="A309" s="376"/>
      <c r="B309" s="10"/>
      <c r="C309" s="103" t="s">
        <v>167</v>
      </c>
      <c r="D309" s="16" t="s">
        <v>19</v>
      </c>
      <c r="E309" s="12" t="s">
        <v>174</v>
      </c>
      <c r="F309" s="16" t="s">
        <v>299</v>
      </c>
      <c r="G309" s="16" t="s">
        <v>168</v>
      </c>
      <c r="H309" s="95"/>
      <c r="I309" s="73"/>
      <c r="J309" s="331">
        <f>J310</f>
        <v>460</v>
      </c>
    </row>
    <row r="310" spans="1:10" ht="18.75">
      <c r="A310" s="376"/>
      <c r="B310" s="10"/>
      <c r="C310" s="44" t="s">
        <v>301</v>
      </c>
      <c r="D310" s="45" t="s">
        <v>19</v>
      </c>
      <c r="E310" s="41" t="s">
        <v>174</v>
      </c>
      <c r="F310" s="26" t="s">
        <v>299</v>
      </c>
      <c r="G310" s="26" t="s">
        <v>170</v>
      </c>
      <c r="H310" s="47"/>
      <c r="I310" s="47"/>
      <c r="J310" s="307">
        <f>J311+J312</f>
        <v>460</v>
      </c>
    </row>
    <row r="311" spans="1:10" ht="18.75">
      <c r="A311" s="376"/>
      <c r="B311" s="10"/>
      <c r="C311" s="113" t="s">
        <v>340</v>
      </c>
      <c r="D311" s="55" t="s">
        <v>19</v>
      </c>
      <c r="E311" s="55" t="s">
        <v>174</v>
      </c>
      <c r="F311" s="55" t="s">
        <v>299</v>
      </c>
      <c r="G311" s="55" t="s">
        <v>170</v>
      </c>
      <c r="H311" s="55" t="s">
        <v>190</v>
      </c>
      <c r="I311" s="55" t="s">
        <v>32</v>
      </c>
      <c r="J311" s="335">
        <f>380+35</f>
        <v>415</v>
      </c>
    </row>
    <row r="312" spans="1:10" ht="18.75">
      <c r="A312" s="376"/>
      <c r="B312" s="10"/>
      <c r="C312" s="66" t="s">
        <v>60</v>
      </c>
      <c r="D312" s="20" t="s">
        <v>19</v>
      </c>
      <c r="E312" s="20" t="s">
        <v>174</v>
      </c>
      <c r="F312" s="20" t="s">
        <v>299</v>
      </c>
      <c r="G312" s="20" t="s">
        <v>170</v>
      </c>
      <c r="H312" s="20" t="s">
        <v>190</v>
      </c>
      <c r="I312" s="20" t="s">
        <v>61</v>
      </c>
      <c r="J312" s="334">
        <v>45</v>
      </c>
    </row>
    <row r="313" spans="1:10" ht="18.75">
      <c r="A313" s="376"/>
      <c r="B313" s="10"/>
      <c r="C313" s="227" t="s">
        <v>36</v>
      </c>
      <c r="D313" s="149" t="s">
        <v>19</v>
      </c>
      <c r="E313" s="149" t="s">
        <v>306</v>
      </c>
      <c r="F313" s="22"/>
      <c r="G313" s="22"/>
      <c r="H313" s="22"/>
      <c r="I313" s="72"/>
      <c r="J313" s="337">
        <f>J314</f>
        <v>0</v>
      </c>
    </row>
    <row r="314" spans="1:10" ht="22.5" customHeight="1">
      <c r="A314" s="376"/>
      <c r="B314" s="10"/>
      <c r="C314" s="24" t="s">
        <v>307</v>
      </c>
      <c r="D314" s="16" t="s">
        <v>19</v>
      </c>
      <c r="E314" s="16" t="s">
        <v>306</v>
      </c>
      <c r="F314" s="16" t="s">
        <v>308</v>
      </c>
      <c r="G314" s="16"/>
      <c r="H314" s="16"/>
      <c r="I314" s="16"/>
      <c r="J314" s="293">
        <f>J315</f>
        <v>0</v>
      </c>
    </row>
    <row r="315" spans="1:10" ht="18.75">
      <c r="A315" s="376"/>
      <c r="B315" s="10"/>
      <c r="C315" s="143" t="s">
        <v>38</v>
      </c>
      <c r="D315" s="16" t="s">
        <v>19</v>
      </c>
      <c r="E315" s="16" t="s">
        <v>306</v>
      </c>
      <c r="F315" s="16" t="s">
        <v>308</v>
      </c>
      <c r="G315" s="16" t="s">
        <v>39</v>
      </c>
      <c r="H315" s="16" t="s">
        <v>20</v>
      </c>
      <c r="I315" s="16" t="s">
        <v>20</v>
      </c>
      <c r="J315" s="293">
        <f>J316</f>
        <v>0</v>
      </c>
    </row>
    <row r="316" spans="1:10" ht="18.75">
      <c r="A316" s="376"/>
      <c r="B316" s="10"/>
      <c r="C316" s="17" t="s">
        <v>40</v>
      </c>
      <c r="D316" s="18" t="s">
        <v>19</v>
      </c>
      <c r="E316" s="18" t="s">
        <v>306</v>
      </c>
      <c r="F316" s="18" t="s">
        <v>308</v>
      </c>
      <c r="G316" s="18" t="s">
        <v>41</v>
      </c>
      <c r="H316" s="18"/>
      <c r="I316" s="18"/>
      <c r="J316" s="294">
        <f>J317</f>
        <v>0</v>
      </c>
    </row>
    <row r="317" spans="1:10" ht="19.5" thickBot="1">
      <c r="A317" s="376"/>
      <c r="B317" s="168"/>
      <c r="C317" s="264" t="s">
        <v>341</v>
      </c>
      <c r="D317" s="179" t="s">
        <v>19</v>
      </c>
      <c r="E317" s="179" t="s">
        <v>306</v>
      </c>
      <c r="F317" s="179" t="s">
        <v>308</v>
      </c>
      <c r="G317" s="179" t="s">
        <v>41</v>
      </c>
      <c r="H317" s="179" t="s">
        <v>345</v>
      </c>
      <c r="I317" s="179" t="s">
        <v>32</v>
      </c>
      <c r="J317" s="338">
        <v>0</v>
      </c>
    </row>
    <row r="318" spans="1:10" ht="19.5" hidden="1" thickBot="1">
      <c r="A318" s="376"/>
      <c r="B318" s="10"/>
      <c r="C318" s="228"/>
      <c r="D318" s="78"/>
      <c r="E318" s="78"/>
      <c r="F318" s="78"/>
      <c r="G318" s="78"/>
      <c r="H318" s="78"/>
      <c r="I318" s="78"/>
      <c r="J318" s="295"/>
    </row>
    <row r="319" spans="1:10" ht="19.5" hidden="1" thickBot="1">
      <c r="A319" s="376"/>
      <c r="B319" s="10"/>
      <c r="C319" s="107"/>
      <c r="D319" s="108"/>
      <c r="E319" s="108"/>
      <c r="F319" s="108"/>
      <c r="G319" s="108"/>
      <c r="H319" s="108"/>
      <c r="I319" s="108"/>
      <c r="J319" s="319"/>
    </row>
    <row r="320" spans="1:10" ht="54.75" hidden="1" thickBot="1">
      <c r="A320" s="376"/>
      <c r="B320" s="10"/>
      <c r="C320" s="107" t="s">
        <v>182</v>
      </c>
      <c r="D320" s="108" t="s">
        <v>19</v>
      </c>
      <c r="E320" s="108" t="s">
        <v>174</v>
      </c>
      <c r="F320" s="108" t="s">
        <v>175</v>
      </c>
      <c r="G320" s="108" t="s">
        <v>256</v>
      </c>
      <c r="H320" s="108" t="s">
        <v>180</v>
      </c>
      <c r="I320" s="108" t="s">
        <v>183</v>
      </c>
      <c r="J320" s="319">
        <v>0</v>
      </c>
    </row>
    <row r="321" spans="1:10" ht="38.25" thickBot="1">
      <c r="A321" s="110">
        <v>2</v>
      </c>
      <c r="B321" s="168" t="s">
        <v>191</v>
      </c>
      <c r="C321" s="169" t="s">
        <v>383</v>
      </c>
      <c r="D321" s="170" t="s">
        <v>193</v>
      </c>
      <c r="E321" s="170"/>
      <c r="F321" s="170"/>
      <c r="G321" s="170"/>
      <c r="H321" s="170"/>
      <c r="I321" s="170"/>
      <c r="J321" s="339">
        <f>J322+J330</f>
        <v>1648.4</v>
      </c>
    </row>
    <row r="322" spans="1:10" ht="18.75">
      <c r="A322" s="234"/>
      <c r="B322" s="111"/>
      <c r="C322" s="114" t="s">
        <v>22</v>
      </c>
      <c r="D322" s="115" t="s">
        <v>193</v>
      </c>
      <c r="E322" s="115" t="s">
        <v>23</v>
      </c>
      <c r="F322" s="115"/>
      <c r="G322" s="115" t="s">
        <v>20</v>
      </c>
      <c r="H322" s="115" t="s">
        <v>20</v>
      </c>
      <c r="I322" s="115" t="s">
        <v>20</v>
      </c>
      <c r="J322" s="340">
        <f>J323</f>
        <v>1648.4</v>
      </c>
    </row>
    <row r="323" spans="1:10" ht="56.25">
      <c r="A323" s="116"/>
      <c r="B323" s="111"/>
      <c r="C323" s="24" t="s">
        <v>194</v>
      </c>
      <c r="D323" s="16" t="s">
        <v>193</v>
      </c>
      <c r="E323" s="16" t="s">
        <v>23</v>
      </c>
      <c r="F323" s="16" t="s">
        <v>195</v>
      </c>
      <c r="G323" s="16"/>
      <c r="H323" s="16"/>
      <c r="I323" s="16"/>
      <c r="J323" s="293">
        <f>J324+J334</f>
        <v>1648.4</v>
      </c>
    </row>
    <row r="324" spans="1:10" ht="56.25">
      <c r="A324" s="116"/>
      <c r="B324" s="111"/>
      <c r="C324" s="24" t="s">
        <v>26</v>
      </c>
      <c r="D324" s="16" t="s">
        <v>193</v>
      </c>
      <c r="E324" s="16" t="s">
        <v>23</v>
      </c>
      <c r="F324" s="16" t="s">
        <v>195</v>
      </c>
      <c r="G324" s="16" t="s">
        <v>27</v>
      </c>
      <c r="H324" s="16" t="s">
        <v>20</v>
      </c>
      <c r="I324" s="16" t="s">
        <v>20</v>
      </c>
      <c r="J324" s="293">
        <f>J325+J328</f>
        <v>1547.9</v>
      </c>
    </row>
    <row r="325" spans="1:10" ht="18.75">
      <c r="A325" s="116"/>
      <c r="B325" s="111"/>
      <c r="C325" s="30" t="s">
        <v>28</v>
      </c>
      <c r="D325" s="26" t="s">
        <v>193</v>
      </c>
      <c r="E325" s="26" t="s">
        <v>23</v>
      </c>
      <c r="F325" s="26" t="s">
        <v>195</v>
      </c>
      <c r="G325" s="26" t="s">
        <v>29</v>
      </c>
      <c r="H325" s="26"/>
      <c r="I325" s="47"/>
      <c r="J325" s="311">
        <f>J326+J327</f>
        <v>558.5</v>
      </c>
    </row>
    <row r="326" spans="1:10" ht="18">
      <c r="A326" s="116"/>
      <c r="B326" s="111"/>
      <c r="C326" s="244" t="s">
        <v>35</v>
      </c>
      <c r="D326" s="55" t="s">
        <v>193</v>
      </c>
      <c r="E326" s="55" t="s">
        <v>23</v>
      </c>
      <c r="F326" s="55" t="s">
        <v>195</v>
      </c>
      <c r="G326" s="55" t="s">
        <v>29</v>
      </c>
      <c r="H326" s="55" t="s">
        <v>31</v>
      </c>
      <c r="I326" s="55" t="s">
        <v>32</v>
      </c>
      <c r="J326" s="296">
        <v>558.5</v>
      </c>
    </row>
    <row r="327" spans="1:10" ht="18" hidden="1">
      <c r="A327" s="259"/>
      <c r="B327" s="111"/>
      <c r="C327" s="64" t="s">
        <v>60</v>
      </c>
      <c r="D327" s="20" t="s">
        <v>193</v>
      </c>
      <c r="E327" s="20" t="s">
        <v>23</v>
      </c>
      <c r="F327" s="20" t="s">
        <v>195</v>
      </c>
      <c r="G327" s="20" t="s">
        <v>29</v>
      </c>
      <c r="H327" s="20" t="s">
        <v>61</v>
      </c>
      <c r="I327" s="20" t="s">
        <v>32</v>
      </c>
      <c r="J327" s="297"/>
    </row>
    <row r="328" spans="1:10" ht="18.75">
      <c r="A328" s="116"/>
      <c r="B328" s="111"/>
      <c r="C328" s="30" t="s">
        <v>196</v>
      </c>
      <c r="D328" s="26" t="s">
        <v>193</v>
      </c>
      <c r="E328" s="26" t="s">
        <v>23</v>
      </c>
      <c r="F328" s="26" t="s">
        <v>195</v>
      </c>
      <c r="G328" s="26" t="s">
        <v>197</v>
      </c>
      <c r="H328" s="26"/>
      <c r="I328" s="47"/>
      <c r="J328" s="311">
        <f>J329</f>
        <v>989.4</v>
      </c>
    </row>
    <row r="329" spans="1:10" ht="18">
      <c r="A329" s="116"/>
      <c r="B329" s="111"/>
      <c r="C329" s="64" t="s">
        <v>35</v>
      </c>
      <c r="D329" s="20" t="s">
        <v>193</v>
      </c>
      <c r="E329" s="20" t="s">
        <v>23</v>
      </c>
      <c r="F329" s="20" t="s">
        <v>195</v>
      </c>
      <c r="G329" s="20" t="s">
        <v>197</v>
      </c>
      <c r="H329" s="20" t="s">
        <v>31</v>
      </c>
      <c r="I329" s="20" t="s">
        <v>32</v>
      </c>
      <c r="J329" s="304">
        <f>929.4+60</f>
        <v>989.4</v>
      </c>
    </row>
    <row r="330" spans="1:10" ht="37.5" hidden="1">
      <c r="A330" s="116"/>
      <c r="B330" s="111"/>
      <c r="C330" s="24" t="s">
        <v>155</v>
      </c>
      <c r="D330" s="16" t="s">
        <v>193</v>
      </c>
      <c r="E330" s="12" t="s">
        <v>154</v>
      </c>
      <c r="F330" s="16" t="s">
        <v>156</v>
      </c>
      <c r="G330" s="22"/>
      <c r="H330" s="72"/>
      <c r="I330" s="72"/>
      <c r="J330" s="341">
        <f>J331</f>
        <v>0</v>
      </c>
    </row>
    <row r="331" spans="1:10" ht="37.5" hidden="1">
      <c r="A331" s="116"/>
      <c r="B331" s="111"/>
      <c r="C331" s="30" t="s">
        <v>157</v>
      </c>
      <c r="D331" s="16" t="s">
        <v>193</v>
      </c>
      <c r="E331" s="12" t="s">
        <v>154</v>
      </c>
      <c r="F331" s="16" t="s">
        <v>156</v>
      </c>
      <c r="G331" s="16" t="s">
        <v>158</v>
      </c>
      <c r="H331" s="73"/>
      <c r="I331" s="73"/>
      <c r="J331" s="342">
        <f>J332</f>
        <v>0</v>
      </c>
    </row>
    <row r="332" spans="1:10" ht="37.5" hidden="1">
      <c r="A332" s="116"/>
      <c r="B332" s="111"/>
      <c r="C332" s="25" t="s">
        <v>161</v>
      </c>
      <c r="D332" s="118" t="s">
        <v>193</v>
      </c>
      <c r="E332" s="98" t="s">
        <v>154</v>
      </c>
      <c r="F332" s="26" t="s">
        <v>156</v>
      </c>
      <c r="G332" s="26" t="s">
        <v>162</v>
      </c>
      <c r="H332" s="47"/>
      <c r="I332" s="47"/>
      <c r="J332" s="307">
        <f>J333</f>
        <v>0</v>
      </c>
    </row>
    <row r="333" spans="1:10" ht="18.75" hidden="1" thickBot="1">
      <c r="A333" s="116"/>
      <c r="B333" s="111"/>
      <c r="C333" s="242" t="s">
        <v>35</v>
      </c>
      <c r="D333" s="119" t="s">
        <v>193</v>
      </c>
      <c r="E333" s="20" t="s">
        <v>154</v>
      </c>
      <c r="F333" s="20" t="s">
        <v>156</v>
      </c>
      <c r="G333" s="20" t="s">
        <v>162</v>
      </c>
      <c r="H333" s="20" t="s">
        <v>31</v>
      </c>
      <c r="I333" s="20" t="s">
        <v>32</v>
      </c>
      <c r="J333" s="334"/>
    </row>
    <row r="334" spans="1:10" ht="18.75">
      <c r="A334" s="116"/>
      <c r="B334" s="111"/>
      <c r="C334" s="180" t="s">
        <v>173</v>
      </c>
      <c r="D334" s="183" t="s">
        <v>193</v>
      </c>
      <c r="E334" s="184" t="s">
        <v>195</v>
      </c>
      <c r="F334" s="185" t="s">
        <v>195</v>
      </c>
      <c r="G334" s="98" t="s">
        <v>176</v>
      </c>
      <c r="H334" s="87"/>
      <c r="I334" s="22"/>
      <c r="J334" s="343">
        <f>J335</f>
        <v>100.5</v>
      </c>
    </row>
    <row r="335" spans="1:10" ht="75">
      <c r="A335" s="116"/>
      <c r="B335" s="111"/>
      <c r="C335" s="181" t="s">
        <v>178</v>
      </c>
      <c r="D335" s="183" t="s">
        <v>193</v>
      </c>
      <c r="E335" s="186" t="s">
        <v>346</v>
      </c>
      <c r="F335" s="187" t="s">
        <v>195</v>
      </c>
      <c r="G335" s="188" t="s">
        <v>177</v>
      </c>
      <c r="H335" s="189"/>
      <c r="I335" s="22"/>
      <c r="J335" s="343">
        <f>J336</f>
        <v>100.5</v>
      </c>
    </row>
    <row r="336" spans="1:10" ht="18.75">
      <c r="A336" s="116"/>
      <c r="B336" s="111"/>
      <c r="C336" s="196" t="s">
        <v>304</v>
      </c>
      <c r="D336" s="85" t="s">
        <v>193</v>
      </c>
      <c r="E336" s="185" t="s">
        <v>195</v>
      </c>
      <c r="F336" s="185" t="s">
        <v>195</v>
      </c>
      <c r="G336" s="185" t="s">
        <v>177</v>
      </c>
      <c r="H336" s="185"/>
      <c r="I336" s="47"/>
      <c r="J336" s="344">
        <f>J337</f>
        <v>100.5</v>
      </c>
    </row>
    <row r="337" spans="1:10" ht="54.75" thickBot="1">
      <c r="A337" s="235"/>
      <c r="B337" s="241"/>
      <c r="C337" s="245" t="s">
        <v>344</v>
      </c>
      <c r="D337" s="55" t="s">
        <v>193</v>
      </c>
      <c r="E337" s="191" t="s">
        <v>195</v>
      </c>
      <c r="F337" s="191" t="s">
        <v>195</v>
      </c>
      <c r="G337" s="191" t="s">
        <v>342</v>
      </c>
      <c r="H337" s="191" t="s">
        <v>334</v>
      </c>
      <c r="I337" s="55" t="s">
        <v>343</v>
      </c>
      <c r="J337" s="345">
        <v>100.5</v>
      </c>
    </row>
    <row r="338" spans="1:12" ht="36.75" customHeight="1" thickBot="1">
      <c r="A338" s="370"/>
      <c r="B338" s="371"/>
      <c r="C338" s="243" t="s">
        <v>198</v>
      </c>
      <c r="D338" s="120"/>
      <c r="E338" s="120"/>
      <c r="F338" s="121"/>
      <c r="G338" s="121"/>
      <c r="H338" s="122"/>
      <c r="I338" s="120"/>
      <c r="J338" s="363">
        <f>J321+J17</f>
        <v>185376.69999999998</v>
      </c>
      <c r="K338" s="270"/>
      <c r="L338" s="270"/>
    </row>
  </sheetData>
  <sheetProtection/>
  <mergeCells count="13">
    <mergeCell ref="A338:B338"/>
    <mergeCell ref="F7:J7"/>
    <mergeCell ref="F8:J8"/>
    <mergeCell ref="C10:J10"/>
    <mergeCell ref="A11:J11"/>
    <mergeCell ref="A12:J12"/>
    <mergeCell ref="A18:A320"/>
    <mergeCell ref="C5:J5"/>
    <mergeCell ref="G6:J6"/>
    <mergeCell ref="C1:J1"/>
    <mergeCell ref="C2:J2"/>
    <mergeCell ref="C3:J3"/>
    <mergeCell ref="C4:J4"/>
  </mergeCells>
  <printOptions horizontalCentered="1"/>
  <pageMargins left="1.1811023622047245" right="0.5905511811023623" top="0.5905511811023623" bottom="0.5905511811023623" header="0.5118110236220472" footer="0.5118110236220472"/>
  <pageSetup fitToHeight="4" fitToWidth="1" horizontalDpi="1200" verticalDpi="1200" orientation="portrait" paperSize="9" scale="36" r:id="rId2"/>
  <headerFooter alignWithMargins="0">
    <oddFooter>&amp;CСтраница &amp;P</oddFooter>
  </headerFooter>
  <colBreaks count="1" manualBreakCount="1">
    <brk id="2" max="15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0"/>
  <sheetViews>
    <sheetView showGridLines="0" tabSelected="1" view="pageBreakPreview" zoomScale="60" zoomScaleNormal="50" workbookViewId="0" topLeftCell="C297">
      <selection activeCell="I324" sqref="I324"/>
    </sheetView>
  </sheetViews>
  <sheetFormatPr defaultColWidth="9.00390625" defaultRowHeight="12.75"/>
  <cols>
    <col min="1" max="2" width="8.375" style="0" customWidth="1"/>
    <col min="3" max="3" width="110.125" style="0" customWidth="1"/>
    <col min="4" max="5" width="9.875" style="0" customWidth="1"/>
    <col min="6" max="6" width="10.375" style="0" customWidth="1"/>
    <col min="7" max="8" width="13.375" style="0" customWidth="1"/>
    <col min="9" max="9" width="9.875" style="0" customWidth="1"/>
    <col min="10" max="10" width="26.375" style="0" customWidth="1"/>
    <col min="11" max="11" width="13.00390625" style="0" customWidth="1"/>
  </cols>
  <sheetData>
    <row r="1" spans="3:10" ht="20.25">
      <c r="C1" s="373" t="s">
        <v>214</v>
      </c>
      <c r="D1" s="373"/>
      <c r="E1" s="373"/>
      <c r="F1" s="373"/>
      <c r="G1" s="373"/>
      <c r="H1" s="373"/>
      <c r="I1" s="373"/>
      <c r="J1" s="373"/>
    </row>
    <row r="2" spans="3:10" ht="20.25">
      <c r="C2" s="373" t="s">
        <v>285</v>
      </c>
      <c r="D2" s="373"/>
      <c r="E2" s="373"/>
      <c r="F2" s="373"/>
      <c r="G2" s="373"/>
      <c r="H2" s="373"/>
      <c r="I2" s="373"/>
      <c r="J2" s="373"/>
    </row>
    <row r="3" spans="3:10" ht="20.25">
      <c r="C3" s="373" t="s">
        <v>0</v>
      </c>
      <c r="D3" s="373"/>
      <c r="E3" s="373"/>
      <c r="F3" s="373"/>
      <c r="G3" s="373"/>
      <c r="H3" s="373"/>
      <c r="I3" s="373"/>
      <c r="J3" s="373"/>
    </row>
    <row r="4" spans="3:10" ht="20.25">
      <c r="C4" s="373" t="s">
        <v>350</v>
      </c>
      <c r="D4" s="373"/>
      <c r="E4" s="373"/>
      <c r="F4" s="373"/>
      <c r="G4" s="373"/>
      <c r="H4" s="373"/>
      <c r="I4" s="373"/>
      <c r="J4" s="373"/>
    </row>
    <row r="5" spans="3:10" ht="20.25">
      <c r="C5" s="373" t="s">
        <v>349</v>
      </c>
      <c r="D5" s="373"/>
      <c r="E5" s="373"/>
      <c r="F5" s="373"/>
      <c r="G5" s="373"/>
      <c r="H5" s="373"/>
      <c r="I5" s="373"/>
      <c r="J5" s="373"/>
    </row>
    <row r="6" spans="7:10" ht="20.25">
      <c r="G6" s="377" t="s">
        <v>347</v>
      </c>
      <c r="H6" s="377"/>
      <c r="I6" s="377"/>
      <c r="J6" s="377"/>
    </row>
    <row r="7" spans="6:10" ht="20.25" customHeight="1">
      <c r="F7" s="378" t="s">
        <v>351</v>
      </c>
      <c r="G7" s="378"/>
      <c r="H7" s="378"/>
      <c r="I7" s="378"/>
      <c r="J7" s="378"/>
    </row>
    <row r="8" spans="6:10" ht="20.25" customHeight="1">
      <c r="F8" s="378" t="s">
        <v>413</v>
      </c>
      <c r="G8" s="378"/>
      <c r="H8" s="378"/>
      <c r="I8" s="378"/>
      <c r="J8" s="378"/>
    </row>
    <row r="9" spans="3:10" ht="20.25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374"/>
      <c r="D10" s="374"/>
      <c r="E10" s="374"/>
      <c r="F10" s="374"/>
      <c r="G10" s="374"/>
      <c r="H10" s="374"/>
      <c r="I10" s="374"/>
      <c r="J10" s="374"/>
    </row>
    <row r="11" spans="1:10" ht="25.5" customHeight="1">
      <c r="A11" s="372" t="s">
        <v>1</v>
      </c>
      <c r="B11" s="372"/>
      <c r="C11" s="372"/>
      <c r="D11" s="372"/>
      <c r="E11" s="372"/>
      <c r="F11" s="372"/>
      <c r="G11" s="372"/>
      <c r="H11" s="372"/>
      <c r="I11" s="372"/>
      <c r="J11" s="372"/>
    </row>
    <row r="12" spans="1:10" ht="27.75" customHeight="1">
      <c r="A12" s="372" t="s">
        <v>333</v>
      </c>
      <c r="B12" s="372"/>
      <c r="C12" s="372"/>
      <c r="D12" s="372"/>
      <c r="E12" s="372"/>
      <c r="F12" s="372"/>
      <c r="G12" s="372"/>
      <c r="H12" s="372"/>
      <c r="I12" s="372"/>
      <c r="J12" s="372"/>
    </row>
    <row r="13" spans="3:10" ht="15.75" customHeight="1">
      <c r="C13" s="2"/>
      <c r="D13" s="2"/>
      <c r="E13" s="2"/>
      <c r="F13" s="2"/>
      <c r="G13" s="2"/>
      <c r="H13" s="2"/>
      <c r="I13" s="2"/>
      <c r="J13" s="3"/>
    </row>
    <row r="14" ht="13.5" customHeight="1" thickBot="1"/>
    <row r="15" spans="1:10" ht="38.25" customHeight="1" thickTop="1">
      <c r="A15" s="4" t="s">
        <v>2</v>
      </c>
      <c r="B15" s="4"/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5" t="s">
        <v>233</v>
      </c>
    </row>
    <row r="16" spans="1:10" ht="21" customHeight="1" thickBot="1">
      <c r="A16" s="6">
        <v>1</v>
      </c>
      <c r="B16" s="6"/>
      <c r="C16" s="6">
        <v>2</v>
      </c>
      <c r="D16" s="6" t="s">
        <v>10</v>
      </c>
      <c r="E16" s="6" t="s">
        <v>11</v>
      </c>
      <c r="F16" s="6" t="s">
        <v>12</v>
      </c>
      <c r="G16" s="6" t="s">
        <v>13</v>
      </c>
      <c r="H16" s="6" t="s">
        <v>14</v>
      </c>
      <c r="I16" s="6" t="s">
        <v>15</v>
      </c>
      <c r="J16" s="6" t="s">
        <v>16</v>
      </c>
    </row>
    <row r="17" spans="1:10" ht="39" thickBot="1" thickTop="1">
      <c r="A17" s="246" t="s">
        <v>17</v>
      </c>
      <c r="B17" s="247"/>
      <c r="C17" s="248" t="s">
        <v>381</v>
      </c>
      <c r="D17" s="249" t="s">
        <v>19</v>
      </c>
      <c r="E17" s="249"/>
      <c r="F17" s="249" t="s">
        <v>20</v>
      </c>
      <c r="G17" s="249" t="s">
        <v>20</v>
      </c>
      <c r="H17" s="249" t="s">
        <v>20</v>
      </c>
      <c r="I17" s="249" t="s">
        <v>20</v>
      </c>
      <c r="J17" s="250">
        <f>J18</f>
        <v>185298.4</v>
      </c>
    </row>
    <row r="18" spans="1:10" ht="37.5">
      <c r="A18" s="375"/>
      <c r="B18" s="7" t="s">
        <v>21</v>
      </c>
      <c r="C18" s="8" t="s">
        <v>382</v>
      </c>
      <c r="D18" s="9" t="s">
        <v>19</v>
      </c>
      <c r="E18" s="9"/>
      <c r="F18" s="9"/>
      <c r="G18" s="9"/>
      <c r="H18" s="9"/>
      <c r="I18" s="9"/>
      <c r="J18" s="292">
        <f>J19+J88+J93+J107+J152+J263+J268+J293+J308+J314</f>
        <v>185298.4</v>
      </c>
    </row>
    <row r="19" spans="1:10" ht="18.75">
      <c r="A19" s="376"/>
      <c r="B19" s="10"/>
      <c r="C19" s="11" t="s">
        <v>22</v>
      </c>
      <c r="D19" s="12" t="s">
        <v>19</v>
      </c>
      <c r="E19" s="12" t="s">
        <v>23</v>
      </c>
      <c r="F19" s="12"/>
      <c r="G19" s="12" t="s">
        <v>20</v>
      </c>
      <c r="H19" s="12" t="s">
        <v>20</v>
      </c>
      <c r="I19" s="12" t="s">
        <v>20</v>
      </c>
      <c r="J19" s="293">
        <f>J20+J36+J41+J45</f>
        <v>14194.599999999999</v>
      </c>
    </row>
    <row r="20" spans="1:10" ht="56.25">
      <c r="A20" s="376"/>
      <c r="B20" s="10"/>
      <c r="C20" s="13" t="s">
        <v>24</v>
      </c>
      <c r="D20" s="12" t="s">
        <v>19</v>
      </c>
      <c r="E20" s="12" t="s">
        <v>23</v>
      </c>
      <c r="F20" s="12" t="s">
        <v>25</v>
      </c>
      <c r="G20" s="12"/>
      <c r="H20" s="12"/>
      <c r="I20" s="12"/>
      <c r="J20" s="293">
        <f>J21+J28</f>
        <v>10533.9</v>
      </c>
    </row>
    <row r="21" spans="1:10" ht="57.75" customHeight="1">
      <c r="A21" s="376"/>
      <c r="B21" s="10"/>
      <c r="C21" s="15" t="s">
        <v>26</v>
      </c>
      <c r="D21" s="16" t="s">
        <v>19</v>
      </c>
      <c r="E21" s="16" t="s">
        <v>23</v>
      </c>
      <c r="F21" s="16" t="s">
        <v>25</v>
      </c>
      <c r="G21" s="16" t="s">
        <v>27</v>
      </c>
      <c r="H21" s="16" t="s">
        <v>20</v>
      </c>
      <c r="I21" s="16" t="s">
        <v>20</v>
      </c>
      <c r="J21" s="293">
        <f>J22+J26</f>
        <v>10379.5</v>
      </c>
    </row>
    <row r="22" spans="1:10" ht="18.75">
      <c r="A22" s="376"/>
      <c r="B22" s="10"/>
      <c r="C22" s="17" t="s">
        <v>28</v>
      </c>
      <c r="D22" s="18" t="s">
        <v>19</v>
      </c>
      <c r="E22" s="18" t="s">
        <v>23</v>
      </c>
      <c r="F22" s="18" t="s">
        <v>25</v>
      </c>
      <c r="G22" s="18" t="s">
        <v>29</v>
      </c>
      <c r="H22" s="18"/>
      <c r="I22" s="18"/>
      <c r="J22" s="294">
        <f>J24+J23+J25</f>
        <v>9072.9</v>
      </c>
    </row>
    <row r="23" spans="1:10" ht="18.75">
      <c r="A23" s="376"/>
      <c r="B23" s="10"/>
      <c r="C23" s="136" t="s">
        <v>30</v>
      </c>
      <c r="D23" s="55" t="s">
        <v>19</v>
      </c>
      <c r="E23" s="55" t="s">
        <v>23</v>
      </c>
      <c r="F23" s="55" t="s">
        <v>25</v>
      </c>
      <c r="G23" s="55" t="s">
        <v>29</v>
      </c>
      <c r="H23" s="55" t="s">
        <v>31</v>
      </c>
      <c r="I23" s="55" t="s">
        <v>32</v>
      </c>
      <c r="J23" s="295">
        <v>2533</v>
      </c>
    </row>
    <row r="24" spans="1:10" ht="18.75">
      <c r="A24" s="376"/>
      <c r="B24" s="10"/>
      <c r="C24" s="136" t="s">
        <v>30</v>
      </c>
      <c r="D24" s="55" t="s">
        <v>19</v>
      </c>
      <c r="E24" s="55" t="s">
        <v>23</v>
      </c>
      <c r="F24" s="55" t="s">
        <v>25</v>
      </c>
      <c r="G24" s="55" t="s">
        <v>215</v>
      </c>
      <c r="H24" s="55" t="s">
        <v>31</v>
      </c>
      <c r="I24" s="55" t="s">
        <v>32</v>
      </c>
      <c r="J24" s="296">
        <f>6599.9-60</f>
        <v>6539.9</v>
      </c>
    </row>
    <row r="25" spans="1:10" ht="36" hidden="1">
      <c r="A25" s="376"/>
      <c r="B25" s="10"/>
      <c r="C25" s="66" t="s">
        <v>224</v>
      </c>
      <c r="D25" s="20" t="s">
        <v>19</v>
      </c>
      <c r="E25" s="20" t="s">
        <v>23</v>
      </c>
      <c r="F25" s="20" t="s">
        <v>25</v>
      </c>
      <c r="G25" s="20" t="s">
        <v>226</v>
      </c>
      <c r="H25" s="20" t="s">
        <v>31</v>
      </c>
      <c r="I25" s="20" t="s">
        <v>225</v>
      </c>
      <c r="J25" s="297">
        <f>10-10</f>
        <v>0</v>
      </c>
    </row>
    <row r="26" spans="1:10" ht="37.5">
      <c r="A26" s="376"/>
      <c r="B26" s="10"/>
      <c r="C26" s="17" t="s">
        <v>33</v>
      </c>
      <c r="D26" s="18" t="s">
        <v>19</v>
      </c>
      <c r="E26" s="18" t="s">
        <v>23</v>
      </c>
      <c r="F26" s="18" t="s">
        <v>25</v>
      </c>
      <c r="G26" s="18" t="s">
        <v>34</v>
      </c>
      <c r="H26" s="18"/>
      <c r="I26" s="18"/>
      <c r="J26" s="294">
        <f>J27</f>
        <v>1306.6</v>
      </c>
    </row>
    <row r="27" spans="1:10" ht="18.75">
      <c r="A27" s="376"/>
      <c r="B27" s="10"/>
      <c r="C27" s="176" t="s">
        <v>35</v>
      </c>
      <c r="D27" s="20" t="s">
        <v>19</v>
      </c>
      <c r="E27" s="20" t="s">
        <v>23</v>
      </c>
      <c r="F27" s="20" t="s">
        <v>25</v>
      </c>
      <c r="G27" s="20" t="s">
        <v>34</v>
      </c>
      <c r="H27" s="20" t="s">
        <v>31</v>
      </c>
      <c r="I27" s="20" t="s">
        <v>32</v>
      </c>
      <c r="J27" s="297">
        <v>1306.6</v>
      </c>
    </row>
    <row r="28" spans="1:10" ht="18.75">
      <c r="A28" s="376"/>
      <c r="B28" s="10"/>
      <c r="C28" s="180" t="s">
        <v>173</v>
      </c>
      <c r="D28" s="183" t="s">
        <v>19</v>
      </c>
      <c r="E28" s="184" t="s">
        <v>23</v>
      </c>
      <c r="F28" s="185" t="s">
        <v>25</v>
      </c>
      <c r="G28" s="98" t="s">
        <v>176</v>
      </c>
      <c r="H28" s="189"/>
      <c r="I28" s="22"/>
      <c r="J28" s="298">
        <f>J32+J29</f>
        <v>154.39999999999998</v>
      </c>
    </row>
    <row r="29" spans="1:10" ht="75">
      <c r="A29" s="376"/>
      <c r="B29" s="10"/>
      <c r="C29" s="271" t="s">
        <v>356</v>
      </c>
      <c r="D29" s="272" t="s">
        <v>19</v>
      </c>
      <c r="E29" s="273" t="s">
        <v>23</v>
      </c>
      <c r="F29" s="274" t="s">
        <v>25</v>
      </c>
      <c r="G29" s="274" t="s">
        <v>354</v>
      </c>
      <c r="H29" s="238"/>
      <c r="I29" s="275"/>
      <c r="J29" s="298">
        <f>J30</f>
        <v>10</v>
      </c>
    </row>
    <row r="30" spans="1:10" ht="37.5">
      <c r="A30" s="376"/>
      <c r="B30" s="10"/>
      <c r="C30" s="215" t="s">
        <v>357</v>
      </c>
      <c r="D30" s="272" t="s">
        <v>19</v>
      </c>
      <c r="E30" s="273" t="s">
        <v>23</v>
      </c>
      <c r="F30" s="274" t="s">
        <v>25</v>
      </c>
      <c r="G30" s="274" t="s">
        <v>355</v>
      </c>
      <c r="H30" s="276"/>
      <c r="I30" s="275"/>
      <c r="J30" s="298">
        <f>J31</f>
        <v>10</v>
      </c>
    </row>
    <row r="31" spans="1:10" ht="36">
      <c r="A31" s="376"/>
      <c r="B31" s="10"/>
      <c r="C31" s="277" t="s">
        <v>224</v>
      </c>
      <c r="D31" s="238" t="s">
        <v>19</v>
      </c>
      <c r="E31" s="278" t="s">
        <v>23</v>
      </c>
      <c r="F31" s="278" t="s">
        <v>25</v>
      </c>
      <c r="G31" s="278" t="s">
        <v>355</v>
      </c>
      <c r="H31" s="279" t="s">
        <v>31</v>
      </c>
      <c r="I31" s="275" t="s">
        <v>225</v>
      </c>
      <c r="J31" s="299">
        <v>10</v>
      </c>
    </row>
    <row r="32" spans="1:10" ht="75">
      <c r="A32" s="376"/>
      <c r="B32" s="10"/>
      <c r="C32" s="181" t="s">
        <v>178</v>
      </c>
      <c r="D32" s="183" t="s">
        <v>19</v>
      </c>
      <c r="E32" s="186" t="s">
        <v>23</v>
      </c>
      <c r="F32" s="187" t="s">
        <v>25</v>
      </c>
      <c r="G32" s="188" t="s">
        <v>177</v>
      </c>
      <c r="H32" s="189"/>
      <c r="I32" s="22"/>
      <c r="J32" s="298">
        <f>J33</f>
        <v>144.39999999999998</v>
      </c>
    </row>
    <row r="33" spans="1:10" ht="18.75">
      <c r="A33" s="376"/>
      <c r="B33" s="10"/>
      <c r="C33" s="196" t="s">
        <v>304</v>
      </c>
      <c r="D33" s="85" t="s">
        <v>19</v>
      </c>
      <c r="E33" s="185" t="s">
        <v>23</v>
      </c>
      <c r="F33" s="185" t="s">
        <v>25</v>
      </c>
      <c r="G33" s="185" t="s">
        <v>177</v>
      </c>
      <c r="H33" s="185"/>
      <c r="I33" s="47"/>
      <c r="J33" s="300">
        <f>J34+J35</f>
        <v>144.39999999999998</v>
      </c>
    </row>
    <row r="34" spans="1:10" ht="36">
      <c r="A34" s="376"/>
      <c r="B34" s="10"/>
      <c r="C34" s="136" t="s">
        <v>294</v>
      </c>
      <c r="D34" s="55" t="s">
        <v>19</v>
      </c>
      <c r="E34" s="191" t="s">
        <v>23</v>
      </c>
      <c r="F34" s="191" t="s">
        <v>25</v>
      </c>
      <c r="G34" s="191" t="s">
        <v>295</v>
      </c>
      <c r="H34" s="191" t="s">
        <v>334</v>
      </c>
      <c r="I34" s="55" t="s">
        <v>181</v>
      </c>
      <c r="J34" s="301">
        <v>100.1</v>
      </c>
    </row>
    <row r="35" spans="1:10" ht="36">
      <c r="A35" s="376"/>
      <c r="B35" s="10"/>
      <c r="C35" s="176" t="s">
        <v>255</v>
      </c>
      <c r="D35" s="20" t="s">
        <v>19</v>
      </c>
      <c r="E35" s="192" t="s">
        <v>23</v>
      </c>
      <c r="F35" s="192" t="s">
        <v>25</v>
      </c>
      <c r="G35" s="192" t="s">
        <v>257</v>
      </c>
      <c r="H35" s="192" t="s">
        <v>334</v>
      </c>
      <c r="I35" s="20" t="s">
        <v>181</v>
      </c>
      <c r="J35" s="302">
        <v>44.3</v>
      </c>
    </row>
    <row r="36" spans="1:10" ht="18.75">
      <c r="A36" s="376"/>
      <c r="B36" s="10"/>
      <c r="C36" s="182" t="s">
        <v>309</v>
      </c>
      <c r="D36" s="183" t="s">
        <v>19</v>
      </c>
      <c r="E36" s="190" t="s">
        <v>23</v>
      </c>
      <c r="F36" s="190" t="s">
        <v>310</v>
      </c>
      <c r="G36" s="190"/>
      <c r="H36" s="186"/>
      <c r="I36" s="22"/>
      <c r="J36" s="303">
        <f>J37</f>
        <v>164.1</v>
      </c>
    </row>
    <row r="37" spans="1:10" ht="18.75">
      <c r="A37" s="376"/>
      <c r="B37" s="10"/>
      <c r="C37" s="180" t="s">
        <v>173</v>
      </c>
      <c r="D37" s="183" t="s">
        <v>19</v>
      </c>
      <c r="E37" s="184" t="s">
        <v>23</v>
      </c>
      <c r="F37" s="185" t="s">
        <v>310</v>
      </c>
      <c r="G37" s="98" t="s">
        <v>176</v>
      </c>
      <c r="H37" s="87"/>
      <c r="I37" s="22"/>
      <c r="J37" s="298">
        <f>J38</f>
        <v>164.1</v>
      </c>
    </row>
    <row r="38" spans="1:10" ht="75">
      <c r="A38" s="376"/>
      <c r="B38" s="10"/>
      <c r="C38" s="181" t="s">
        <v>178</v>
      </c>
      <c r="D38" s="183" t="s">
        <v>19</v>
      </c>
      <c r="E38" s="186" t="s">
        <v>23</v>
      </c>
      <c r="F38" s="187" t="s">
        <v>310</v>
      </c>
      <c r="G38" s="188" t="s">
        <v>177</v>
      </c>
      <c r="H38" s="189"/>
      <c r="I38" s="22"/>
      <c r="J38" s="298">
        <f>J39</f>
        <v>164.1</v>
      </c>
    </row>
    <row r="39" spans="1:10" ht="18.75">
      <c r="A39" s="376"/>
      <c r="B39" s="10"/>
      <c r="C39" s="196" t="s">
        <v>304</v>
      </c>
      <c r="D39" s="85" t="s">
        <v>19</v>
      </c>
      <c r="E39" s="185" t="s">
        <v>23</v>
      </c>
      <c r="F39" s="185" t="s">
        <v>310</v>
      </c>
      <c r="G39" s="185" t="s">
        <v>177</v>
      </c>
      <c r="H39" s="185"/>
      <c r="I39" s="47"/>
      <c r="J39" s="300">
        <f>J40</f>
        <v>164.1</v>
      </c>
    </row>
    <row r="40" spans="1:10" ht="54">
      <c r="A40" s="376"/>
      <c r="B40" s="10"/>
      <c r="C40" s="199" t="s">
        <v>311</v>
      </c>
      <c r="D40" s="20" t="s">
        <v>19</v>
      </c>
      <c r="E40" s="192" t="s">
        <v>303</v>
      </c>
      <c r="F40" s="192" t="s">
        <v>310</v>
      </c>
      <c r="G40" s="192" t="s">
        <v>179</v>
      </c>
      <c r="H40" s="192" t="s">
        <v>334</v>
      </c>
      <c r="I40" s="20" t="s">
        <v>181</v>
      </c>
      <c r="J40" s="302">
        <v>164.1</v>
      </c>
    </row>
    <row r="41" spans="1:10" ht="18.75">
      <c r="A41" s="376"/>
      <c r="B41" s="10"/>
      <c r="C41" s="24" t="s">
        <v>42</v>
      </c>
      <c r="D41" s="16" t="s">
        <v>19</v>
      </c>
      <c r="E41" s="16" t="s">
        <v>23</v>
      </c>
      <c r="F41" s="16" t="s">
        <v>37</v>
      </c>
      <c r="G41" s="16"/>
      <c r="H41" s="16"/>
      <c r="I41" s="16"/>
      <c r="J41" s="293">
        <f>J42</f>
        <v>135.5</v>
      </c>
    </row>
    <row r="42" spans="1:10" ht="18.75">
      <c r="A42" s="376"/>
      <c r="B42" s="10"/>
      <c r="C42" s="97" t="s">
        <v>42</v>
      </c>
      <c r="D42" s="16" t="s">
        <v>19</v>
      </c>
      <c r="E42" s="16" t="s">
        <v>23</v>
      </c>
      <c r="F42" s="16" t="s">
        <v>37</v>
      </c>
      <c r="G42" s="16" t="s">
        <v>43</v>
      </c>
      <c r="H42" s="16" t="s">
        <v>20</v>
      </c>
      <c r="I42" s="16" t="s">
        <v>20</v>
      </c>
      <c r="J42" s="293">
        <f>J43</f>
        <v>135.5</v>
      </c>
    </row>
    <row r="43" spans="1:10" ht="18.75">
      <c r="A43" s="376"/>
      <c r="B43" s="10"/>
      <c r="C43" s="17" t="s">
        <v>44</v>
      </c>
      <c r="D43" s="18" t="s">
        <v>19</v>
      </c>
      <c r="E43" s="18" t="s">
        <v>23</v>
      </c>
      <c r="F43" s="18" t="s">
        <v>37</v>
      </c>
      <c r="G43" s="18" t="s">
        <v>45</v>
      </c>
      <c r="H43" s="18"/>
      <c r="I43" s="18"/>
      <c r="J43" s="294">
        <f>J44</f>
        <v>135.5</v>
      </c>
    </row>
    <row r="44" spans="1:10" ht="18.75">
      <c r="A44" s="376"/>
      <c r="B44" s="10"/>
      <c r="C44" s="237" t="s">
        <v>336</v>
      </c>
      <c r="D44" s="22" t="s">
        <v>19</v>
      </c>
      <c r="E44" s="22" t="s">
        <v>23</v>
      </c>
      <c r="F44" s="22" t="s">
        <v>37</v>
      </c>
      <c r="G44" s="22" t="s">
        <v>45</v>
      </c>
      <c r="H44" s="31" t="s">
        <v>335</v>
      </c>
      <c r="I44" s="20" t="s">
        <v>32</v>
      </c>
      <c r="J44" s="379">
        <f>145.5-10</f>
        <v>135.5</v>
      </c>
    </row>
    <row r="45" spans="1:10" ht="18.75">
      <c r="A45" s="376"/>
      <c r="B45" s="10"/>
      <c r="C45" s="24" t="s">
        <v>46</v>
      </c>
      <c r="D45" s="16" t="s">
        <v>19</v>
      </c>
      <c r="E45" s="16" t="s">
        <v>23</v>
      </c>
      <c r="F45" s="16" t="s">
        <v>305</v>
      </c>
      <c r="G45" s="16"/>
      <c r="H45" s="16"/>
      <c r="I45" s="16"/>
      <c r="J45" s="380">
        <f>J46+J50+J84</f>
        <v>3361.0999999999995</v>
      </c>
    </row>
    <row r="46" spans="1:10" ht="37.5">
      <c r="A46" s="376"/>
      <c r="B46" s="10"/>
      <c r="C46" s="24" t="s">
        <v>48</v>
      </c>
      <c r="D46" s="16" t="s">
        <v>19</v>
      </c>
      <c r="E46" s="16" t="s">
        <v>23</v>
      </c>
      <c r="F46" s="16" t="s">
        <v>305</v>
      </c>
      <c r="G46" s="16" t="s">
        <v>49</v>
      </c>
      <c r="H46" s="32"/>
      <c r="I46" s="16"/>
      <c r="J46" s="380">
        <f>J47</f>
        <v>361.4</v>
      </c>
    </row>
    <row r="47" spans="1:10" ht="37.5">
      <c r="A47" s="376"/>
      <c r="B47" s="10"/>
      <c r="C47" s="97" t="s">
        <v>50</v>
      </c>
      <c r="D47" s="16" t="s">
        <v>19</v>
      </c>
      <c r="E47" s="16" t="s">
        <v>23</v>
      </c>
      <c r="F47" s="16" t="s">
        <v>305</v>
      </c>
      <c r="G47" s="16" t="s">
        <v>51</v>
      </c>
      <c r="H47" s="16"/>
      <c r="I47" s="16"/>
      <c r="J47" s="380">
        <f>J49</f>
        <v>361.4</v>
      </c>
    </row>
    <row r="48" spans="1:10" ht="56.25">
      <c r="A48" s="376"/>
      <c r="B48" s="10"/>
      <c r="C48" s="175" t="s">
        <v>395</v>
      </c>
      <c r="D48" s="85" t="s">
        <v>19</v>
      </c>
      <c r="E48" s="85" t="s">
        <v>23</v>
      </c>
      <c r="F48" s="85" t="s">
        <v>305</v>
      </c>
      <c r="G48" s="85" t="s">
        <v>296</v>
      </c>
      <c r="H48" s="49"/>
      <c r="I48" s="26"/>
      <c r="J48" s="381">
        <f>J49</f>
        <v>361.4</v>
      </c>
    </row>
    <row r="49" spans="1:10" ht="18.75">
      <c r="A49" s="376"/>
      <c r="B49" s="10"/>
      <c r="C49" s="176" t="s">
        <v>35</v>
      </c>
      <c r="D49" s="20" t="s">
        <v>19</v>
      </c>
      <c r="E49" s="20" t="s">
        <v>23</v>
      </c>
      <c r="F49" s="20" t="s">
        <v>305</v>
      </c>
      <c r="G49" s="20" t="s">
        <v>296</v>
      </c>
      <c r="H49" s="177" t="s">
        <v>31</v>
      </c>
      <c r="I49" s="20" t="s">
        <v>32</v>
      </c>
      <c r="J49" s="382">
        <f>271.4+90</f>
        <v>361.4</v>
      </c>
    </row>
    <row r="50" spans="1:10" ht="37.5">
      <c r="A50" s="376"/>
      <c r="B50" s="10"/>
      <c r="C50" s="24" t="s">
        <v>52</v>
      </c>
      <c r="D50" s="16" t="s">
        <v>19</v>
      </c>
      <c r="E50" s="16" t="s">
        <v>23</v>
      </c>
      <c r="F50" s="16" t="s">
        <v>305</v>
      </c>
      <c r="G50" s="16" t="s">
        <v>53</v>
      </c>
      <c r="H50" s="34"/>
      <c r="I50" s="12"/>
      <c r="J50" s="380">
        <f>J51+J72</f>
        <v>2771.9999999999995</v>
      </c>
    </row>
    <row r="51" spans="1:10" ht="18.75">
      <c r="A51" s="376"/>
      <c r="B51" s="10"/>
      <c r="C51" s="35" t="s">
        <v>54</v>
      </c>
      <c r="D51" s="36" t="s">
        <v>19</v>
      </c>
      <c r="E51" s="36" t="s">
        <v>23</v>
      </c>
      <c r="F51" s="36" t="s">
        <v>305</v>
      </c>
      <c r="G51" s="36" t="s">
        <v>55</v>
      </c>
      <c r="H51" s="37"/>
      <c r="I51" s="38"/>
      <c r="J51" s="383">
        <f>J52+J62+J64+J66+J77+J60</f>
        <v>2771.9999999999995</v>
      </c>
    </row>
    <row r="52" spans="1:10" ht="56.25">
      <c r="A52" s="376"/>
      <c r="B52" s="10"/>
      <c r="C52" s="30" t="s">
        <v>258</v>
      </c>
      <c r="D52" s="26" t="s">
        <v>19</v>
      </c>
      <c r="E52" s="26" t="s">
        <v>23</v>
      </c>
      <c r="F52" s="26" t="s">
        <v>305</v>
      </c>
      <c r="G52" s="26" t="s">
        <v>56</v>
      </c>
      <c r="H52" s="40"/>
      <c r="I52" s="41"/>
      <c r="J52" s="381">
        <f>J58+J59</f>
        <v>444.3</v>
      </c>
    </row>
    <row r="53" spans="1:10" ht="18.75" hidden="1">
      <c r="A53" s="376"/>
      <c r="B53" s="10"/>
      <c r="C53" s="67" t="s">
        <v>35</v>
      </c>
      <c r="D53" s="55" t="s">
        <v>19</v>
      </c>
      <c r="E53" s="55" t="s">
        <v>23</v>
      </c>
      <c r="F53" s="55" t="s">
        <v>305</v>
      </c>
      <c r="G53" s="55" t="s">
        <v>56</v>
      </c>
      <c r="H53" s="218" t="s">
        <v>31</v>
      </c>
      <c r="I53" s="55" t="s">
        <v>32</v>
      </c>
      <c r="J53" s="384">
        <v>200</v>
      </c>
    </row>
    <row r="54" spans="1:10" ht="18.75" hidden="1">
      <c r="A54" s="376"/>
      <c r="B54" s="10"/>
      <c r="C54" s="66" t="s">
        <v>115</v>
      </c>
      <c r="D54" s="20" t="s">
        <v>19</v>
      </c>
      <c r="E54" s="20" t="s">
        <v>23</v>
      </c>
      <c r="F54" s="20" t="s">
        <v>305</v>
      </c>
      <c r="G54" s="20" t="s">
        <v>56</v>
      </c>
      <c r="H54" s="177" t="s">
        <v>31</v>
      </c>
      <c r="I54" s="20" t="s">
        <v>116</v>
      </c>
      <c r="J54" s="382">
        <v>0</v>
      </c>
    </row>
    <row r="55" spans="1:10" ht="37.5" hidden="1">
      <c r="A55" s="376"/>
      <c r="B55" s="10"/>
      <c r="C55" s="127" t="s">
        <v>290</v>
      </c>
      <c r="D55" s="26" t="s">
        <v>19</v>
      </c>
      <c r="E55" s="26" t="s">
        <v>23</v>
      </c>
      <c r="F55" s="26" t="s">
        <v>305</v>
      </c>
      <c r="G55" s="26" t="s">
        <v>289</v>
      </c>
      <c r="H55" s="40"/>
      <c r="I55" s="41"/>
      <c r="J55" s="385">
        <f>J56</f>
        <v>0</v>
      </c>
    </row>
    <row r="56" spans="1:10" ht="18.75" hidden="1">
      <c r="A56" s="376"/>
      <c r="B56" s="10"/>
      <c r="C56" s="167" t="s">
        <v>35</v>
      </c>
      <c r="D56" s="22" t="s">
        <v>19</v>
      </c>
      <c r="E56" s="22" t="s">
        <v>23</v>
      </c>
      <c r="F56" s="22" t="s">
        <v>305</v>
      </c>
      <c r="G56" s="22" t="s">
        <v>289</v>
      </c>
      <c r="H56" s="31" t="s">
        <v>31</v>
      </c>
      <c r="I56" s="20" t="s">
        <v>32</v>
      </c>
      <c r="J56" s="386">
        <v>0</v>
      </c>
    </row>
    <row r="57" spans="1:10" ht="33" customHeight="1" hidden="1">
      <c r="A57" s="376"/>
      <c r="B57" s="10"/>
      <c r="C57" s="42" t="s">
        <v>57</v>
      </c>
      <c r="D57" s="26" t="s">
        <v>19</v>
      </c>
      <c r="E57" s="26" t="s">
        <v>23</v>
      </c>
      <c r="F57" s="26" t="s">
        <v>305</v>
      </c>
      <c r="G57" s="26" t="s">
        <v>58</v>
      </c>
      <c r="H57" s="40"/>
      <c r="I57" s="41"/>
      <c r="J57" s="381">
        <f>J58</f>
        <v>414.3</v>
      </c>
    </row>
    <row r="58" spans="1:10" ht="18.75">
      <c r="A58" s="376"/>
      <c r="B58" s="10"/>
      <c r="C58" s="81" t="s">
        <v>35</v>
      </c>
      <c r="D58" s="82" t="s">
        <v>19</v>
      </c>
      <c r="E58" s="82" t="s">
        <v>23</v>
      </c>
      <c r="F58" s="82" t="s">
        <v>305</v>
      </c>
      <c r="G58" s="82" t="s">
        <v>56</v>
      </c>
      <c r="H58" s="280" t="s">
        <v>31</v>
      </c>
      <c r="I58" s="82" t="s">
        <v>32</v>
      </c>
      <c r="J58" s="384">
        <f>314.3+100</f>
        <v>414.3</v>
      </c>
    </row>
    <row r="59" spans="1:10" ht="18.75">
      <c r="A59" s="376"/>
      <c r="B59" s="10"/>
      <c r="C59" s="277" t="s">
        <v>374</v>
      </c>
      <c r="D59" s="281" t="s">
        <v>19</v>
      </c>
      <c r="E59" s="281" t="s">
        <v>23</v>
      </c>
      <c r="F59" s="281" t="s">
        <v>305</v>
      </c>
      <c r="G59" s="281" t="s">
        <v>56</v>
      </c>
      <c r="H59" s="282" t="s">
        <v>31</v>
      </c>
      <c r="I59" s="281" t="s">
        <v>116</v>
      </c>
      <c r="J59" s="382">
        <f>20+10</f>
        <v>30</v>
      </c>
    </row>
    <row r="60" spans="1:10" ht="37.5">
      <c r="A60" s="376"/>
      <c r="B60" s="10"/>
      <c r="C60" s="44" t="s">
        <v>290</v>
      </c>
      <c r="D60" s="26" t="s">
        <v>19</v>
      </c>
      <c r="E60" s="26" t="s">
        <v>23</v>
      </c>
      <c r="F60" s="26" t="s">
        <v>305</v>
      </c>
      <c r="G60" s="45" t="s">
        <v>289</v>
      </c>
      <c r="H60" s="46"/>
      <c r="I60" s="47"/>
      <c r="J60" s="308">
        <f>J61</f>
        <v>295.6</v>
      </c>
    </row>
    <row r="61" spans="1:10" ht="18.75">
      <c r="A61" s="376"/>
      <c r="B61" s="10"/>
      <c r="C61" s="277" t="s">
        <v>35</v>
      </c>
      <c r="D61" s="20" t="s">
        <v>19</v>
      </c>
      <c r="E61" s="20" t="s">
        <v>23</v>
      </c>
      <c r="F61" s="20" t="s">
        <v>305</v>
      </c>
      <c r="G61" s="20" t="s">
        <v>289</v>
      </c>
      <c r="H61" s="177" t="s">
        <v>31</v>
      </c>
      <c r="I61" s="20" t="s">
        <v>32</v>
      </c>
      <c r="J61" s="297">
        <v>295.6</v>
      </c>
    </row>
    <row r="62" spans="1:10" ht="37.5">
      <c r="A62" s="376"/>
      <c r="B62" s="10"/>
      <c r="C62" s="44" t="s">
        <v>59</v>
      </c>
      <c r="D62" s="26" t="s">
        <v>19</v>
      </c>
      <c r="E62" s="26" t="s">
        <v>23</v>
      </c>
      <c r="F62" s="26" t="s">
        <v>305</v>
      </c>
      <c r="G62" s="45" t="s">
        <v>234</v>
      </c>
      <c r="H62" s="46"/>
      <c r="I62" s="47"/>
      <c r="J62" s="305">
        <f>J63</f>
        <v>390</v>
      </c>
    </row>
    <row r="63" spans="1:10" ht="18.75">
      <c r="A63" s="376"/>
      <c r="B63" s="10"/>
      <c r="C63" s="43" t="s">
        <v>35</v>
      </c>
      <c r="D63" s="22" t="s">
        <v>19</v>
      </c>
      <c r="E63" s="22" t="s">
        <v>23</v>
      </c>
      <c r="F63" s="22" t="s">
        <v>305</v>
      </c>
      <c r="G63" s="22" t="s">
        <v>234</v>
      </c>
      <c r="H63" s="31" t="s">
        <v>31</v>
      </c>
      <c r="I63" s="22" t="s">
        <v>32</v>
      </c>
      <c r="J63" s="304">
        <v>390</v>
      </c>
    </row>
    <row r="64" spans="1:10" ht="37.5">
      <c r="A64" s="376"/>
      <c r="B64" s="10"/>
      <c r="C64" s="44" t="s">
        <v>57</v>
      </c>
      <c r="D64" s="26" t="s">
        <v>19</v>
      </c>
      <c r="E64" s="26" t="s">
        <v>23</v>
      </c>
      <c r="F64" s="26" t="s">
        <v>305</v>
      </c>
      <c r="G64" s="26" t="s">
        <v>58</v>
      </c>
      <c r="H64" s="49"/>
      <c r="I64" s="26"/>
      <c r="J64" s="308">
        <f>J65</f>
        <v>200</v>
      </c>
    </row>
    <row r="65" spans="1:10" ht="18.75">
      <c r="A65" s="376"/>
      <c r="B65" s="10"/>
      <c r="C65" s="66" t="s">
        <v>35</v>
      </c>
      <c r="D65" s="20" t="s">
        <v>19</v>
      </c>
      <c r="E65" s="20" t="s">
        <v>23</v>
      </c>
      <c r="F65" s="20" t="s">
        <v>305</v>
      </c>
      <c r="G65" s="20" t="s">
        <v>58</v>
      </c>
      <c r="H65" s="177" t="s">
        <v>31</v>
      </c>
      <c r="I65" s="20" t="s">
        <v>32</v>
      </c>
      <c r="J65" s="297">
        <v>200</v>
      </c>
    </row>
    <row r="66" spans="1:10" ht="37.5">
      <c r="A66" s="376"/>
      <c r="B66" s="10"/>
      <c r="C66" s="44" t="s">
        <v>261</v>
      </c>
      <c r="D66" s="26" t="s">
        <v>19</v>
      </c>
      <c r="E66" s="26" t="s">
        <v>23</v>
      </c>
      <c r="F66" s="26" t="s">
        <v>305</v>
      </c>
      <c r="G66" s="26" t="s">
        <v>262</v>
      </c>
      <c r="H66" s="49"/>
      <c r="I66" s="26"/>
      <c r="J66" s="305">
        <f>J67</f>
        <v>113</v>
      </c>
    </row>
    <row r="67" spans="1:10" ht="18.75">
      <c r="A67" s="376"/>
      <c r="B67" s="10"/>
      <c r="C67" s="28" t="s">
        <v>35</v>
      </c>
      <c r="D67" s="22" t="s">
        <v>19</v>
      </c>
      <c r="E67" s="22" t="s">
        <v>23</v>
      </c>
      <c r="F67" s="22" t="s">
        <v>305</v>
      </c>
      <c r="G67" s="22" t="s">
        <v>262</v>
      </c>
      <c r="H67" s="31" t="s">
        <v>31</v>
      </c>
      <c r="I67" s="22" t="s">
        <v>32</v>
      </c>
      <c r="J67" s="304">
        <v>113</v>
      </c>
    </row>
    <row r="68" spans="1:10" ht="37.5" hidden="1">
      <c r="A68" s="376"/>
      <c r="B68" s="10"/>
      <c r="C68" s="127" t="s">
        <v>271</v>
      </c>
      <c r="D68" s="26" t="s">
        <v>19</v>
      </c>
      <c r="E68" s="26" t="s">
        <v>23</v>
      </c>
      <c r="F68" s="26" t="s">
        <v>305</v>
      </c>
      <c r="G68" s="26" t="s">
        <v>270</v>
      </c>
      <c r="H68" s="46"/>
      <c r="I68" s="47"/>
      <c r="J68" s="309">
        <f>J69</f>
        <v>0</v>
      </c>
    </row>
    <row r="69" spans="1:10" ht="18.75" hidden="1">
      <c r="A69" s="376"/>
      <c r="B69" s="10"/>
      <c r="C69" s="28" t="s">
        <v>35</v>
      </c>
      <c r="D69" s="22" t="s">
        <v>19</v>
      </c>
      <c r="E69" s="22" t="s">
        <v>23</v>
      </c>
      <c r="F69" s="22" t="s">
        <v>305</v>
      </c>
      <c r="G69" s="22" t="s">
        <v>270</v>
      </c>
      <c r="H69" s="31" t="s">
        <v>31</v>
      </c>
      <c r="I69" s="22" t="s">
        <v>32</v>
      </c>
      <c r="J69" s="304">
        <v>0</v>
      </c>
    </row>
    <row r="70" spans="1:10" ht="18.75" hidden="1">
      <c r="A70" s="376"/>
      <c r="B70" s="10"/>
      <c r="C70" s="48" t="s">
        <v>62</v>
      </c>
      <c r="D70" s="26" t="s">
        <v>19</v>
      </c>
      <c r="E70" s="26" t="s">
        <v>23</v>
      </c>
      <c r="F70" s="26" t="s">
        <v>47</v>
      </c>
      <c r="G70" s="26" t="s">
        <v>63</v>
      </c>
      <c r="H70" s="46"/>
      <c r="I70" s="47"/>
      <c r="J70" s="309">
        <f>J71</f>
        <v>0</v>
      </c>
    </row>
    <row r="71" spans="1:10" ht="18.75" hidden="1">
      <c r="A71" s="376"/>
      <c r="B71" s="10"/>
      <c r="C71" s="28" t="s">
        <v>35</v>
      </c>
      <c r="D71" s="22" t="s">
        <v>19</v>
      </c>
      <c r="E71" s="22" t="s">
        <v>23</v>
      </c>
      <c r="F71" s="22" t="s">
        <v>47</v>
      </c>
      <c r="G71" s="22" t="s">
        <v>63</v>
      </c>
      <c r="H71" s="31" t="s">
        <v>31</v>
      </c>
      <c r="I71" s="22" t="s">
        <v>32</v>
      </c>
      <c r="J71" s="304"/>
    </row>
    <row r="72" spans="1:10" ht="37.5" hidden="1">
      <c r="A72" s="376"/>
      <c r="B72" s="10"/>
      <c r="C72" s="126" t="s">
        <v>203</v>
      </c>
      <c r="D72" s="16" t="s">
        <v>19</v>
      </c>
      <c r="E72" s="16" t="s">
        <v>23</v>
      </c>
      <c r="F72" s="16" t="s">
        <v>47</v>
      </c>
      <c r="G72" s="16" t="s">
        <v>205</v>
      </c>
      <c r="H72" s="73"/>
      <c r="I72" s="22"/>
      <c r="J72" s="310">
        <f>J73</f>
        <v>0</v>
      </c>
    </row>
    <row r="73" spans="1:10" ht="37.5" hidden="1">
      <c r="A73" s="376"/>
      <c r="B73" s="10"/>
      <c r="C73" s="127" t="s">
        <v>204</v>
      </c>
      <c r="D73" s="26" t="s">
        <v>19</v>
      </c>
      <c r="E73" s="26" t="s">
        <v>23</v>
      </c>
      <c r="F73" s="26" t="s">
        <v>47</v>
      </c>
      <c r="G73" s="26" t="s">
        <v>206</v>
      </c>
      <c r="H73" s="47"/>
      <c r="I73" s="47"/>
      <c r="J73" s="309">
        <f>J74</f>
        <v>0</v>
      </c>
    </row>
    <row r="74" spans="1:10" ht="72" hidden="1">
      <c r="A74" s="376"/>
      <c r="B74" s="10"/>
      <c r="C74" s="128" t="s">
        <v>208</v>
      </c>
      <c r="D74" s="22" t="s">
        <v>19</v>
      </c>
      <c r="E74" s="22" t="s">
        <v>23</v>
      </c>
      <c r="F74" s="22" t="s">
        <v>47</v>
      </c>
      <c r="G74" s="22" t="s">
        <v>206</v>
      </c>
      <c r="H74" s="22" t="s">
        <v>31</v>
      </c>
      <c r="I74" s="22" t="s">
        <v>207</v>
      </c>
      <c r="J74" s="304"/>
    </row>
    <row r="75" spans="1:10" ht="37.5" hidden="1">
      <c r="A75" s="376"/>
      <c r="B75" s="10"/>
      <c r="C75" s="135" t="s">
        <v>288</v>
      </c>
      <c r="D75" s="26" t="s">
        <v>19</v>
      </c>
      <c r="E75" s="26" t="s">
        <v>23</v>
      </c>
      <c r="F75" s="26" t="s">
        <v>47</v>
      </c>
      <c r="G75" s="26" t="s">
        <v>287</v>
      </c>
      <c r="H75" s="46"/>
      <c r="I75" s="47"/>
      <c r="J75" s="307">
        <f>J76</f>
        <v>0</v>
      </c>
    </row>
    <row r="76" spans="1:10" ht="18.75" hidden="1">
      <c r="A76" s="376"/>
      <c r="B76" s="10"/>
      <c r="C76" s="128" t="s">
        <v>35</v>
      </c>
      <c r="D76" s="22" t="s">
        <v>19</v>
      </c>
      <c r="E76" s="22" t="s">
        <v>23</v>
      </c>
      <c r="F76" s="22" t="s">
        <v>47</v>
      </c>
      <c r="G76" s="22" t="s">
        <v>287</v>
      </c>
      <c r="H76" s="31" t="s">
        <v>31</v>
      </c>
      <c r="I76" s="22" t="s">
        <v>32</v>
      </c>
      <c r="J76" s="295">
        <v>0</v>
      </c>
    </row>
    <row r="77" spans="1:10" ht="37.5">
      <c r="A77" s="376"/>
      <c r="B77" s="10"/>
      <c r="C77" s="127" t="s">
        <v>268</v>
      </c>
      <c r="D77" s="26" t="s">
        <v>19</v>
      </c>
      <c r="E77" s="45" t="s">
        <v>23</v>
      </c>
      <c r="F77" s="26" t="s">
        <v>305</v>
      </c>
      <c r="G77" s="26" t="s">
        <v>269</v>
      </c>
      <c r="H77" s="47"/>
      <c r="I77" s="47"/>
      <c r="J77" s="309">
        <f>J78</f>
        <v>1329.1</v>
      </c>
    </row>
    <row r="78" spans="1:10" ht="18.75">
      <c r="A78" s="376"/>
      <c r="B78" s="10"/>
      <c r="C78" s="64" t="s">
        <v>35</v>
      </c>
      <c r="D78" s="22" t="s">
        <v>19</v>
      </c>
      <c r="E78" s="20" t="s">
        <v>23</v>
      </c>
      <c r="F78" s="20" t="s">
        <v>305</v>
      </c>
      <c r="G78" s="20" t="s">
        <v>269</v>
      </c>
      <c r="H78" s="20" t="s">
        <v>31</v>
      </c>
      <c r="I78" s="20" t="s">
        <v>32</v>
      </c>
      <c r="J78" s="297">
        <v>1329.1</v>
      </c>
    </row>
    <row r="79" spans="1:10" ht="18.75" hidden="1">
      <c r="A79" s="376"/>
      <c r="B79" s="10"/>
      <c r="C79" s="13" t="s">
        <v>64</v>
      </c>
      <c r="D79" s="12" t="s">
        <v>19</v>
      </c>
      <c r="E79" s="12" t="s">
        <v>65</v>
      </c>
      <c r="F79" s="12"/>
      <c r="G79" s="12"/>
      <c r="H79" s="12"/>
      <c r="I79" s="12"/>
      <c r="J79" s="293">
        <f>J80</f>
        <v>0</v>
      </c>
    </row>
    <row r="80" spans="1:10" ht="18.75" hidden="1">
      <c r="A80" s="376"/>
      <c r="B80" s="10"/>
      <c r="C80" s="24" t="s">
        <v>66</v>
      </c>
      <c r="D80" s="16" t="s">
        <v>19</v>
      </c>
      <c r="E80" s="16" t="s">
        <v>65</v>
      </c>
      <c r="F80" s="16" t="s">
        <v>67</v>
      </c>
      <c r="G80" s="16"/>
      <c r="H80" s="16"/>
      <c r="I80" s="16"/>
      <c r="J80" s="293">
        <f>J81</f>
        <v>0</v>
      </c>
    </row>
    <row r="81" spans="1:10" ht="18.75" hidden="1">
      <c r="A81" s="376"/>
      <c r="B81" s="10"/>
      <c r="C81" s="24" t="s">
        <v>68</v>
      </c>
      <c r="D81" s="16" t="s">
        <v>19</v>
      </c>
      <c r="E81" s="16" t="s">
        <v>65</v>
      </c>
      <c r="F81" s="16" t="s">
        <v>67</v>
      </c>
      <c r="G81" s="16" t="s">
        <v>69</v>
      </c>
      <c r="H81" s="16"/>
      <c r="I81" s="16"/>
      <c r="J81" s="293">
        <f>J82</f>
        <v>0</v>
      </c>
    </row>
    <row r="82" spans="1:10" ht="37.5" hidden="1">
      <c r="A82" s="376"/>
      <c r="B82" s="10"/>
      <c r="C82" s="25" t="s">
        <v>70</v>
      </c>
      <c r="D82" s="26" t="s">
        <v>19</v>
      </c>
      <c r="E82" s="26" t="s">
        <v>65</v>
      </c>
      <c r="F82" s="26" t="s">
        <v>67</v>
      </c>
      <c r="G82" s="26" t="s">
        <v>71</v>
      </c>
      <c r="H82" s="26"/>
      <c r="I82" s="26"/>
      <c r="J82" s="311">
        <f>J83</f>
        <v>0</v>
      </c>
    </row>
    <row r="83" spans="1:10" ht="36" hidden="1">
      <c r="A83" s="376"/>
      <c r="B83" s="10"/>
      <c r="C83" s="53" t="s">
        <v>72</v>
      </c>
      <c r="D83" s="20" t="s">
        <v>19</v>
      </c>
      <c r="E83" s="20" t="s">
        <v>65</v>
      </c>
      <c r="F83" s="20" t="s">
        <v>67</v>
      </c>
      <c r="G83" s="20" t="s">
        <v>71</v>
      </c>
      <c r="H83" s="20" t="s">
        <v>31</v>
      </c>
      <c r="I83" s="20" t="s">
        <v>73</v>
      </c>
      <c r="J83" s="304">
        <v>0</v>
      </c>
    </row>
    <row r="84" spans="1:10" ht="18.75">
      <c r="A84" s="376"/>
      <c r="B84" s="10"/>
      <c r="C84" s="180" t="s">
        <v>173</v>
      </c>
      <c r="D84" s="183" t="s">
        <v>19</v>
      </c>
      <c r="E84" s="184" t="s">
        <v>23</v>
      </c>
      <c r="F84" s="185" t="s">
        <v>305</v>
      </c>
      <c r="G84" s="98" t="s">
        <v>176</v>
      </c>
      <c r="H84" s="87"/>
      <c r="I84" s="22"/>
      <c r="J84" s="312">
        <f>J85</f>
        <v>227.7</v>
      </c>
    </row>
    <row r="85" spans="1:10" ht="75">
      <c r="A85" s="376"/>
      <c r="B85" s="10"/>
      <c r="C85" s="181" t="s">
        <v>178</v>
      </c>
      <c r="D85" s="183" t="s">
        <v>19</v>
      </c>
      <c r="E85" s="186" t="s">
        <v>23</v>
      </c>
      <c r="F85" s="187" t="s">
        <v>305</v>
      </c>
      <c r="G85" s="188" t="s">
        <v>177</v>
      </c>
      <c r="H85" s="189"/>
      <c r="I85" s="22"/>
      <c r="J85" s="312">
        <f>J86</f>
        <v>227.7</v>
      </c>
    </row>
    <row r="86" spans="1:10" ht="18.75">
      <c r="A86" s="376"/>
      <c r="B86" s="10"/>
      <c r="C86" s="215" t="s">
        <v>304</v>
      </c>
      <c r="D86" s="85" t="s">
        <v>19</v>
      </c>
      <c r="E86" s="190" t="s">
        <v>23</v>
      </c>
      <c r="F86" s="190" t="s">
        <v>305</v>
      </c>
      <c r="G86" s="190" t="s">
        <v>177</v>
      </c>
      <c r="H86" s="185"/>
      <c r="I86" s="47"/>
      <c r="J86" s="313">
        <f>J87</f>
        <v>227.7</v>
      </c>
    </row>
    <row r="87" spans="1:10" ht="36">
      <c r="A87" s="376"/>
      <c r="B87" s="10"/>
      <c r="C87" s="136" t="s">
        <v>315</v>
      </c>
      <c r="D87" s="20" t="s">
        <v>19</v>
      </c>
      <c r="E87" s="191" t="s">
        <v>23</v>
      </c>
      <c r="F87" s="191" t="s">
        <v>305</v>
      </c>
      <c r="G87" s="191" t="s">
        <v>316</v>
      </c>
      <c r="H87" s="192" t="s">
        <v>334</v>
      </c>
      <c r="I87" s="20" t="s">
        <v>181</v>
      </c>
      <c r="J87" s="314">
        <v>227.7</v>
      </c>
    </row>
    <row r="88" spans="1:10" ht="18.75">
      <c r="A88" s="376"/>
      <c r="B88" s="10"/>
      <c r="C88" s="219" t="s">
        <v>64</v>
      </c>
      <c r="D88" s="183" t="s">
        <v>19</v>
      </c>
      <c r="E88" s="85" t="s">
        <v>65</v>
      </c>
      <c r="F88" s="85"/>
      <c r="G88" s="85"/>
      <c r="H88" s="85"/>
      <c r="I88" s="22"/>
      <c r="J88" s="312">
        <f>J89</f>
        <v>585.4</v>
      </c>
    </row>
    <row r="89" spans="1:10" ht="18.75">
      <c r="A89" s="376"/>
      <c r="B89" s="10"/>
      <c r="C89" s="158" t="s">
        <v>66</v>
      </c>
      <c r="D89" s="183" t="s">
        <v>19</v>
      </c>
      <c r="E89" s="159" t="s">
        <v>65</v>
      </c>
      <c r="F89" s="188" t="s">
        <v>67</v>
      </c>
      <c r="G89" s="159"/>
      <c r="H89" s="159"/>
      <c r="I89" s="22"/>
      <c r="J89" s="312">
        <f>J90</f>
        <v>585.4</v>
      </c>
    </row>
    <row r="90" spans="1:10" ht="18.75">
      <c r="A90" s="376"/>
      <c r="B90" s="10"/>
      <c r="C90" s="175" t="s">
        <v>68</v>
      </c>
      <c r="D90" s="183" t="s">
        <v>19</v>
      </c>
      <c r="E90" s="159" t="s">
        <v>65</v>
      </c>
      <c r="F90" s="220" t="s">
        <v>67</v>
      </c>
      <c r="G90" s="220" t="s">
        <v>69</v>
      </c>
      <c r="H90" s="183"/>
      <c r="I90" s="22"/>
      <c r="J90" s="312">
        <f>J91</f>
        <v>585.4</v>
      </c>
    </row>
    <row r="91" spans="1:10" ht="37.5">
      <c r="A91" s="376"/>
      <c r="B91" s="10"/>
      <c r="C91" s="175" t="s">
        <v>70</v>
      </c>
      <c r="D91" s="85" t="s">
        <v>19</v>
      </c>
      <c r="E91" s="221" t="s">
        <v>65</v>
      </c>
      <c r="F91" s="98" t="s">
        <v>67</v>
      </c>
      <c r="G91" s="98" t="s">
        <v>71</v>
      </c>
      <c r="H91" s="91"/>
      <c r="I91" s="47"/>
      <c r="J91" s="308">
        <f>J92</f>
        <v>585.4</v>
      </c>
    </row>
    <row r="92" spans="1:10" ht="36">
      <c r="A92" s="376"/>
      <c r="B92" s="10"/>
      <c r="C92" s="217" t="s">
        <v>72</v>
      </c>
      <c r="D92" s="20" t="s">
        <v>19</v>
      </c>
      <c r="E92" s="89" t="s">
        <v>65</v>
      </c>
      <c r="F92" s="89" t="s">
        <v>67</v>
      </c>
      <c r="G92" s="89" t="s">
        <v>71</v>
      </c>
      <c r="H92" s="88" t="s">
        <v>31</v>
      </c>
      <c r="I92" s="20" t="s">
        <v>337</v>
      </c>
      <c r="J92" s="302">
        <v>585.4</v>
      </c>
    </row>
    <row r="93" spans="1:10" ht="18.75">
      <c r="A93" s="376"/>
      <c r="B93" s="10"/>
      <c r="C93" s="13" t="s">
        <v>74</v>
      </c>
      <c r="D93" s="12" t="s">
        <v>19</v>
      </c>
      <c r="E93" s="12" t="s">
        <v>75</v>
      </c>
      <c r="F93" s="12"/>
      <c r="G93" s="12" t="s">
        <v>20</v>
      </c>
      <c r="H93" s="12" t="s">
        <v>20</v>
      </c>
      <c r="I93" s="12" t="s">
        <v>20</v>
      </c>
      <c r="J93" s="293">
        <f>J94+J103</f>
        <v>889.3</v>
      </c>
    </row>
    <row r="94" spans="1:10" ht="37.5">
      <c r="A94" s="376"/>
      <c r="B94" s="10"/>
      <c r="C94" s="24" t="s">
        <v>76</v>
      </c>
      <c r="D94" s="16" t="s">
        <v>19</v>
      </c>
      <c r="E94" s="16" t="s">
        <v>75</v>
      </c>
      <c r="F94" s="16" t="s">
        <v>77</v>
      </c>
      <c r="G94" s="16"/>
      <c r="H94" s="16"/>
      <c r="I94" s="16"/>
      <c r="J94" s="293">
        <f>J95+J99</f>
        <v>312.9</v>
      </c>
    </row>
    <row r="95" spans="1:10" ht="37.5">
      <c r="A95" s="376"/>
      <c r="B95" s="10"/>
      <c r="C95" s="97" t="s">
        <v>78</v>
      </c>
      <c r="D95" s="16" t="s">
        <v>19</v>
      </c>
      <c r="E95" s="16" t="s">
        <v>75</v>
      </c>
      <c r="F95" s="16" t="s">
        <v>77</v>
      </c>
      <c r="G95" s="16" t="s">
        <v>79</v>
      </c>
      <c r="H95" s="16" t="s">
        <v>20</v>
      </c>
      <c r="I95" s="16" t="s">
        <v>20</v>
      </c>
      <c r="J95" s="293">
        <f>J96</f>
        <v>200</v>
      </c>
    </row>
    <row r="96" spans="1:10" ht="37.5">
      <c r="A96" s="376"/>
      <c r="B96" s="10"/>
      <c r="C96" s="17" t="s">
        <v>80</v>
      </c>
      <c r="D96" s="18" t="s">
        <v>19</v>
      </c>
      <c r="E96" s="18" t="s">
        <v>75</v>
      </c>
      <c r="F96" s="18" t="s">
        <v>77</v>
      </c>
      <c r="G96" s="18" t="s">
        <v>81</v>
      </c>
      <c r="H96" s="18"/>
      <c r="I96" s="18"/>
      <c r="J96" s="294">
        <f>J97+J98</f>
        <v>200</v>
      </c>
    </row>
    <row r="97" spans="1:10" ht="23.25" customHeight="1">
      <c r="A97" s="376"/>
      <c r="B97" s="10"/>
      <c r="C97" s="66" t="s">
        <v>35</v>
      </c>
      <c r="D97" s="20" t="s">
        <v>19</v>
      </c>
      <c r="E97" s="20" t="s">
        <v>75</v>
      </c>
      <c r="F97" s="20" t="s">
        <v>77</v>
      </c>
      <c r="G97" s="20" t="s">
        <v>81</v>
      </c>
      <c r="H97" s="20" t="s">
        <v>31</v>
      </c>
      <c r="I97" s="20" t="s">
        <v>32</v>
      </c>
      <c r="J97" s="297">
        <v>200</v>
      </c>
    </row>
    <row r="98" spans="1:10" ht="36.75" customHeight="1" hidden="1">
      <c r="A98" s="376"/>
      <c r="B98" s="10"/>
      <c r="C98" s="202" t="s">
        <v>321</v>
      </c>
      <c r="D98" s="22" t="s">
        <v>19</v>
      </c>
      <c r="E98" s="22" t="s">
        <v>75</v>
      </c>
      <c r="F98" s="22" t="s">
        <v>77</v>
      </c>
      <c r="G98" s="22" t="s">
        <v>81</v>
      </c>
      <c r="H98" s="22" t="s">
        <v>31</v>
      </c>
      <c r="I98" s="22" t="s">
        <v>320</v>
      </c>
      <c r="J98" s="304">
        <v>0</v>
      </c>
    </row>
    <row r="99" spans="1:10" ht="23.25" customHeight="1">
      <c r="A99" s="376"/>
      <c r="B99" s="10"/>
      <c r="C99" s="180" t="s">
        <v>173</v>
      </c>
      <c r="D99" s="183" t="s">
        <v>19</v>
      </c>
      <c r="E99" s="184" t="s">
        <v>75</v>
      </c>
      <c r="F99" s="185" t="s">
        <v>77</v>
      </c>
      <c r="G99" s="98" t="s">
        <v>176</v>
      </c>
      <c r="H99" s="87"/>
      <c r="I99" s="22"/>
      <c r="J99" s="298">
        <f>J100</f>
        <v>112.9</v>
      </c>
    </row>
    <row r="100" spans="1:10" ht="79.5" customHeight="1">
      <c r="A100" s="376"/>
      <c r="B100" s="10"/>
      <c r="C100" s="181" t="s">
        <v>178</v>
      </c>
      <c r="D100" s="183" t="s">
        <v>19</v>
      </c>
      <c r="E100" s="186" t="s">
        <v>75</v>
      </c>
      <c r="F100" s="187" t="s">
        <v>77</v>
      </c>
      <c r="G100" s="188" t="s">
        <v>177</v>
      </c>
      <c r="H100" s="189"/>
      <c r="I100" s="22"/>
      <c r="J100" s="298">
        <f>J101</f>
        <v>112.9</v>
      </c>
    </row>
    <row r="101" spans="1:10" ht="23.25" customHeight="1">
      <c r="A101" s="376"/>
      <c r="B101" s="10"/>
      <c r="C101" s="196" t="s">
        <v>304</v>
      </c>
      <c r="D101" s="85" t="s">
        <v>19</v>
      </c>
      <c r="E101" s="185" t="s">
        <v>75</v>
      </c>
      <c r="F101" s="185" t="s">
        <v>77</v>
      </c>
      <c r="G101" s="185" t="s">
        <v>177</v>
      </c>
      <c r="H101" s="185"/>
      <c r="I101" s="47"/>
      <c r="J101" s="300">
        <f>J102</f>
        <v>112.9</v>
      </c>
    </row>
    <row r="102" spans="1:10" ht="54.75" customHeight="1">
      <c r="A102" s="376"/>
      <c r="B102" s="10"/>
      <c r="C102" s="204" t="s">
        <v>182</v>
      </c>
      <c r="D102" s="55" t="s">
        <v>19</v>
      </c>
      <c r="E102" s="191" t="s">
        <v>75</v>
      </c>
      <c r="F102" s="191" t="s">
        <v>77</v>
      </c>
      <c r="G102" s="191" t="s">
        <v>256</v>
      </c>
      <c r="H102" s="191" t="s">
        <v>334</v>
      </c>
      <c r="I102" s="55" t="s">
        <v>183</v>
      </c>
      <c r="J102" s="315">
        <v>112.9</v>
      </c>
    </row>
    <row r="103" spans="1:10" ht="18.75">
      <c r="A103" s="376"/>
      <c r="B103" s="10"/>
      <c r="C103" s="24" t="s">
        <v>82</v>
      </c>
      <c r="D103" s="16" t="s">
        <v>19</v>
      </c>
      <c r="E103" s="16" t="s">
        <v>75</v>
      </c>
      <c r="F103" s="16" t="s">
        <v>83</v>
      </c>
      <c r="G103" s="16"/>
      <c r="H103" s="16"/>
      <c r="I103" s="16"/>
      <c r="J103" s="293">
        <f>J104</f>
        <v>576.4</v>
      </c>
    </row>
    <row r="104" spans="1:10" ht="16.5" customHeight="1">
      <c r="A104" s="376"/>
      <c r="B104" s="10"/>
      <c r="C104" s="143" t="s">
        <v>84</v>
      </c>
      <c r="D104" s="16" t="s">
        <v>19</v>
      </c>
      <c r="E104" s="16" t="s">
        <v>75</v>
      </c>
      <c r="F104" s="16" t="s">
        <v>83</v>
      </c>
      <c r="G104" s="16" t="s">
        <v>85</v>
      </c>
      <c r="H104" s="16" t="s">
        <v>20</v>
      </c>
      <c r="I104" s="16" t="s">
        <v>20</v>
      </c>
      <c r="J104" s="293">
        <f>J105</f>
        <v>576.4</v>
      </c>
    </row>
    <row r="105" spans="1:10" ht="37.5">
      <c r="A105" s="376"/>
      <c r="B105" s="10"/>
      <c r="C105" s="17" t="s">
        <v>86</v>
      </c>
      <c r="D105" s="221" t="s">
        <v>19</v>
      </c>
      <c r="E105" s="221" t="s">
        <v>75</v>
      </c>
      <c r="F105" s="18" t="s">
        <v>83</v>
      </c>
      <c r="G105" s="18" t="s">
        <v>87</v>
      </c>
      <c r="H105" s="56"/>
      <c r="I105" s="56"/>
      <c r="J105" s="294">
        <f>J106</f>
        <v>576.4</v>
      </c>
    </row>
    <row r="106" spans="1:10" ht="18.75">
      <c r="A106" s="376"/>
      <c r="B106" s="10"/>
      <c r="C106" s="66" t="s">
        <v>35</v>
      </c>
      <c r="D106" s="22" t="s">
        <v>19</v>
      </c>
      <c r="E106" s="22" t="s">
        <v>75</v>
      </c>
      <c r="F106" s="22" t="s">
        <v>83</v>
      </c>
      <c r="G106" s="22" t="s">
        <v>87</v>
      </c>
      <c r="H106" s="22" t="s">
        <v>31</v>
      </c>
      <c r="I106" s="22" t="s">
        <v>32</v>
      </c>
      <c r="J106" s="379">
        <f>600-23.6</f>
        <v>576.4</v>
      </c>
    </row>
    <row r="107" spans="1:10" ht="18.75">
      <c r="A107" s="376"/>
      <c r="B107" s="10"/>
      <c r="C107" s="13" t="s">
        <v>88</v>
      </c>
      <c r="D107" s="12" t="s">
        <v>19</v>
      </c>
      <c r="E107" s="12" t="s">
        <v>89</v>
      </c>
      <c r="F107" s="12"/>
      <c r="G107" s="12"/>
      <c r="H107" s="12"/>
      <c r="I107" s="12"/>
      <c r="J107" s="380">
        <f>J134+J138+J108</f>
        <v>51764.49999999999</v>
      </c>
    </row>
    <row r="108" spans="1:10" ht="18.75">
      <c r="A108" s="376"/>
      <c r="B108" s="10"/>
      <c r="C108" s="267" t="s">
        <v>363</v>
      </c>
      <c r="D108" s="16" t="s">
        <v>19</v>
      </c>
      <c r="E108" s="45" t="s">
        <v>89</v>
      </c>
      <c r="F108" s="26" t="s">
        <v>325</v>
      </c>
      <c r="G108" s="45"/>
      <c r="H108" s="45"/>
      <c r="I108" s="12"/>
      <c r="J108" s="380">
        <f>J109+J130+J122</f>
        <v>50196.899999999994</v>
      </c>
    </row>
    <row r="109" spans="1:10" ht="18.75">
      <c r="A109" s="376"/>
      <c r="B109" s="10"/>
      <c r="C109" s="267" t="s">
        <v>364</v>
      </c>
      <c r="D109" s="36" t="s">
        <v>19</v>
      </c>
      <c r="E109" s="95" t="s">
        <v>89</v>
      </c>
      <c r="F109" s="16" t="s">
        <v>325</v>
      </c>
      <c r="G109" s="16" t="s">
        <v>358</v>
      </c>
      <c r="H109" s="45"/>
      <c r="I109" s="12"/>
      <c r="J109" s="380">
        <f>J110</f>
        <v>6031.5</v>
      </c>
    </row>
    <row r="110" spans="1:10" ht="18.75">
      <c r="A110" s="376"/>
      <c r="B110" s="10"/>
      <c r="C110" s="181" t="s">
        <v>361</v>
      </c>
      <c r="D110" s="26" t="s">
        <v>19</v>
      </c>
      <c r="E110" s="45" t="s">
        <v>89</v>
      </c>
      <c r="F110" s="26" t="s">
        <v>325</v>
      </c>
      <c r="G110" s="26" t="s">
        <v>359</v>
      </c>
      <c r="H110" s="45"/>
      <c r="I110" s="41"/>
      <c r="J110" s="381">
        <f>J111+J116</f>
        <v>6031.5</v>
      </c>
    </row>
    <row r="111" spans="1:10" ht="37.5">
      <c r="A111" s="376"/>
      <c r="B111" s="10"/>
      <c r="C111" s="143" t="s">
        <v>362</v>
      </c>
      <c r="D111" s="26" t="s">
        <v>19</v>
      </c>
      <c r="E111" s="45" t="s">
        <v>89</v>
      </c>
      <c r="F111" s="26" t="s">
        <v>325</v>
      </c>
      <c r="G111" s="26" t="s">
        <v>360</v>
      </c>
      <c r="H111" s="20"/>
      <c r="I111" s="192"/>
      <c r="J111" s="387">
        <f>J114+J115+J113+J112</f>
        <v>1222.7</v>
      </c>
    </row>
    <row r="112" spans="1:10" ht="18.75">
      <c r="A112" s="376"/>
      <c r="B112" s="10"/>
      <c r="C112" s="290" t="s">
        <v>340</v>
      </c>
      <c r="D112" s="91" t="s">
        <v>19</v>
      </c>
      <c r="E112" s="91" t="s">
        <v>89</v>
      </c>
      <c r="F112" s="91" t="s">
        <v>325</v>
      </c>
      <c r="G112" s="91" t="s">
        <v>360</v>
      </c>
      <c r="H112" s="47" t="s">
        <v>190</v>
      </c>
      <c r="I112" s="268" t="s">
        <v>32</v>
      </c>
      <c r="J112" s="388">
        <f>150+55.1</f>
        <v>205.1</v>
      </c>
    </row>
    <row r="113" spans="1:10" ht="18.75">
      <c r="A113" s="376"/>
      <c r="B113" s="10"/>
      <c r="C113" s="67" t="s">
        <v>35</v>
      </c>
      <c r="D113" s="86" t="s">
        <v>19</v>
      </c>
      <c r="E113" s="86" t="s">
        <v>89</v>
      </c>
      <c r="F113" s="86" t="s">
        <v>325</v>
      </c>
      <c r="G113" s="86" t="s">
        <v>360</v>
      </c>
      <c r="H113" s="55" t="s">
        <v>31</v>
      </c>
      <c r="I113" s="191" t="s">
        <v>32</v>
      </c>
      <c r="J113" s="389">
        <v>687</v>
      </c>
    </row>
    <row r="114" spans="1:10" ht="18.75">
      <c r="A114" s="376"/>
      <c r="B114" s="10"/>
      <c r="C114" s="67" t="s">
        <v>60</v>
      </c>
      <c r="D114" s="86" t="s">
        <v>19</v>
      </c>
      <c r="E114" s="86" t="s">
        <v>89</v>
      </c>
      <c r="F114" s="86" t="s">
        <v>325</v>
      </c>
      <c r="G114" s="86" t="s">
        <v>360</v>
      </c>
      <c r="H114" s="55" t="s">
        <v>31</v>
      </c>
      <c r="I114" s="191" t="s">
        <v>61</v>
      </c>
      <c r="J114" s="389">
        <v>28.6</v>
      </c>
    </row>
    <row r="115" spans="1:10" ht="36">
      <c r="A115" s="376"/>
      <c r="B115" s="10"/>
      <c r="C115" s="66" t="s">
        <v>353</v>
      </c>
      <c r="D115" s="88" t="s">
        <v>19</v>
      </c>
      <c r="E115" s="88" t="s">
        <v>89</v>
      </c>
      <c r="F115" s="88" t="s">
        <v>325</v>
      </c>
      <c r="G115" s="88" t="s">
        <v>360</v>
      </c>
      <c r="H115" s="20" t="s">
        <v>31</v>
      </c>
      <c r="I115" s="192" t="s">
        <v>352</v>
      </c>
      <c r="J115" s="390">
        <v>302</v>
      </c>
    </row>
    <row r="116" spans="1:10" ht="37.5">
      <c r="A116" s="376"/>
      <c r="B116" s="10"/>
      <c r="C116" s="269" t="s">
        <v>368</v>
      </c>
      <c r="D116" s="85" t="s">
        <v>19</v>
      </c>
      <c r="E116" s="85" t="s">
        <v>89</v>
      </c>
      <c r="F116" s="98" t="s">
        <v>325</v>
      </c>
      <c r="G116" s="98" t="s">
        <v>367</v>
      </c>
      <c r="H116" s="47"/>
      <c r="I116" s="268"/>
      <c r="J116" s="391">
        <f>J118+J119+J120+J117+J121</f>
        <v>4808.8</v>
      </c>
    </row>
    <row r="117" spans="1:10" ht="18.75">
      <c r="A117" s="376"/>
      <c r="B117" s="10"/>
      <c r="C117" s="113" t="s">
        <v>340</v>
      </c>
      <c r="D117" s="86" t="s">
        <v>19</v>
      </c>
      <c r="E117" s="86" t="s">
        <v>89</v>
      </c>
      <c r="F117" s="86" t="s">
        <v>325</v>
      </c>
      <c r="G117" s="86" t="s">
        <v>367</v>
      </c>
      <c r="H117" s="55" t="s">
        <v>190</v>
      </c>
      <c r="I117" s="191" t="s">
        <v>32</v>
      </c>
      <c r="J117" s="392">
        <f>30+40+6.7-6.7</f>
        <v>70</v>
      </c>
    </row>
    <row r="118" spans="1:10" ht="18.75">
      <c r="A118" s="376"/>
      <c r="B118" s="10"/>
      <c r="C118" s="67" t="s">
        <v>35</v>
      </c>
      <c r="D118" s="86" t="s">
        <v>19</v>
      </c>
      <c r="E118" s="86" t="s">
        <v>89</v>
      </c>
      <c r="F118" s="86" t="s">
        <v>325</v>
      </c>
      <c r="G118" s="86" t="s">
        <v>367</v>
      </c>
      <c r="H118" s="55" t="s">
        <v>31</v>
      </c>
      <c r="I118" s="191" t="s">
        <v>32</v>
      </c>
      <c r="J118" s="389">
        <f>1100+50-268.1</f>
        <v>881.9</v>
      </c>
    </row>
    <row r="119" spans="1:10" ht="36">
      <c r="A119" s="376"/>
      <c r="B119" s="10"/>
      <c r="C119" s="67" t="s">
        <v>339</v>
      </c>
      <c r="D119" s="86" t="s">
        <v>19</v>
      </c>
      <c r="E119" s="86" t="s">
        <v>89</v>
      </c>
      <c r="F119" s="86" t="s">
        <v>325</v>
      </c>
      <c r="G119" s="86" t="s">
        <v>367</v>
      </c>
      <c r="H119" s="55" t="s">
        <v>338</v>
      </c>
      <c r="I119" s="191" t="s">
        <v>32</v>
      </c>
      <c r="J119" s="389">
        <f>3709.6+51.9</f>
        <v>3761.5</v>
      </c>
    </row>
    <row r="120" spans="1:10" ht="18.75">
      <c r="A120" s="376"/>
      <c r="B120" s="10"/>
      <c r="C120" s="67" t="s">
        <v>60</v>
      </c>
      <c r="D120" s="86" t="s">
        <v>19</v>
      </c>
      <c r="E120" s="86" t="s">
        <v>89</v>
      </c>
      <c r="F120" s="86" t="s">
        <v>325</v>
      </c>
      <c r="G120" s="86" t="s">
        <v>367</v>
      </c>
      <c r="H120" s="55" t="s">
        <v>338</v>
      </c>
      <c r="I120" s="191" t="s">
        <v>61</v>
      </c>
      <c r="J120" s="389">
        <v>42.1</v>
      </c>
    </row>
    <row r="121" spans="1:10" ht="18.75">
      <c r="A121" s="376"/>
      <c r="B121" s="10"/>
      <c r="C121" s="69" t="s">
        <v>60</v>
      </c>
      <c r="D121" s="86" t="s">
        <v>19</v>
      </c>
      <c r="E121" s="86" t="s">
        <v>89</v>
      </c>
      <c r="F121" s="86" t="s">
        <v>325</v>
      </c>
      <c r="G121" s="86" t="s">
        <v>367</v>
      </c>
      <c r="H121" s="55" t="s">
        <v>190</v>
      </c>
      <c r="I121" s="191" t="s">
        <v>61</v>
      </c>
      <c r="J121" s="393">
        <v>53.3</v>
      </c>
    </row>
    <row r="122" spans="1:10" ht="18.75">
      <c r="A122" s="376"/>
      <c r="B122" s="10"/>
      <c r="C122" s="289" t="s">
        <v>323</v>
      </c>
      <c r="D122" s="159" t="s">
        <v>19</v>
      </c>
      <c r="E122" s="159" t="s">
        <v>89</v>
      </c>
      <c r="F122" s="188" t="s">
        <v>325</v>
      </c>
      <c r="G122" s="159" t="s">
        <v>326</v>
      </c>
      <c r="H122" s="22"/>
      <c r="I122" s="238"/>
      <c r="J122" s="312">
        <f>J123</f>
        <v>39214.7</v>
      </c>
    </row>
    <row r="123" spans="1:10" ht="37.5">
      <c r="A123" s="376"/>
      <c r="B123" s="10"/>
      <c r="C123" s="289" t="s">
        <v>380</v>
      </c>
      <c r="D123" s="159" t="s">
        <v>19</v>
      </c>
      <c r="E123" s="159" t="s">
        <v>89</v>
      </c>
      <c r="F123" s="188" t="s">
        <v>325</v>
      </c>
      <c r="G123" s="159" t="s">
        <v>375</v>
      </c>
      <c r="H123" s="22"/>
      <c r="I123" s="238"/>
      <c r="J123" s="312">
        <f>J124+J126+J128</f>
        <v>39214.7</v>
      </c>
    </row>
    <row r="124" spans="1:10" ht="63" customHeight="1">
      <c r="A124" s="376"/>
      <c r="B124" s="10"/>
      <c r="C124" s="219" t="s">
        <v>376</v>
      </c>
      <c r="D124" s="85" t="s">
        <v>19</v>
      </c>
      <c r="E124" s="85" t="s">
        <v>89</v>
      </c>
      <c r="F124" s="85" t="s">
        <v>325</v>
      </c>
      <c r="G124" s="85" t="s">
        <v>377</v>
      </c>
      <c r="H124" s="85" t="s">
        <v>328</v>
      </c>
      <c r="I124" s="268"/>
      <c r="J124" s="308">
        <f>J125</f>
        <v>16041.5</v>
      </c>
    </row>
    <row r="125" spans="1:10" ht="37.5" customHeight="1">
      <c r="A125" s="376"/>
      <c r="B125" s="10"/>
      <c r="C125" s="66" t="s">
        <v>330</v>
      </c>
      <c r="D125" s="88" t="s">
        <v>19</v>
      </c>
      <c r="E125" s="88" t="s">
        <v>89</v>
      </c>
      <c r="F125" s="88" t="s">
        <v>325</v>
      </c>
      <c r="G125" s="88" t="s">
        <v>377</v>
      </c>
      <c r="H125" s="20" t="s">
        <v>328</v>
      </c>
      <c r="I125" s="192" t="s">
        <v>329</v>
      </c>
      <c r="J125" s="302">
        <f>2825.7+13215.8</f>
        <v>16041.5</v>
      </c>
    </row>
    <row r="126" spans="1:10" ht="60" customHeight="1">
      <c r="A126" s="376"/>
      <c r="B126" s="10"/>
      <c r="C126" s="219" t="s">
        <v>378</v>
      </c>
      <c r="D126" s="85" t="s">
        <v>19</v>
      </c>
      <c r="E126" s="85" t="s">
        <v>89</v>
      </c>
      <c r="F126" s="85" t="s">
        <v>325</v>
      </c>
      <c r="G126" s="85" t="s">
        <v>379</v>
      </c>
      <c r="H126" s="85" t="s">
        <v>328</v>
      </c>
      <c r="I126" s="184"/>
      <c r="J126" s="308">
        <f>J127</f>
        <v>2205.7</v>
      </c>
    </row>
    <row r="127" spans="1:10" ht="36.75" customHeight="1">
      <c r="A127" s="376"/>
      <c r="B127" s="10"/>
      <c r="C127" s="66" t="s">
        <v>330</v>
      </c>
      <c r="D127" s="88" t="s">
        <v>19</v>
      </c>
      <c r="E127" s="88" t="s">
        <v>89</v>
      </c>
      <c r="F127" s="88" t="s">
        <v>325</v>
      </c>
      <c r="G127" s="88" t="s">
        <v>379</v>
      </c>
      <c r="H127" s="20" t="s">
        <v>328</v>
      </c>
      <c r="I127" s="192" t="s">
        <v>329</v>
      </c>
      <c r="J127" s="302">
        <v>2205.7</v>
      </c>
    </row>
    <row r="128" spans="1:10" ht="36.75" customHeight="1">
      <c r="A128" s="376"/>
      <c r="B128" s="10"/>
      <c r="C128" s="219" t="s">
        <v>394</v>
      </c>
      <c r="D128" s="85" t="s">
        <v>19</v>
      </c>
      <c r="E128" s="85" t="s">
        <v>89</v>
      </c>
      <c r="F128" s="85" t="s">
        <v>325</v>
      </c>
      <c r="G128" s="85" t="s">
        <v>393</v>
      </c>
      <c r="H128" s="85" t="s">
        <v>328</v>
      </c>
      <c r="I128" s="184"/>
      <c r="J128" s="308">
        <f>J129</f>
        <v>20967.5</v>
      </c>
    </row>
    <row r="129" spans="1:10" ht="36.75" customHeight="1">
      <c r="A129" s="376"/>
      <c r="B129" s="10"/>
      <c r="C129" s="66" t="s">
        <v>330</v>
      </c>
      <c r="D129" s="88" t="s">
        <v>19</v>
      </c>
      <c r="E129" s="88" t="s">
        <v>89</v>
      </c>
      <c r="F129" s="88" t="s">
        <v>325</v>
      </c>
      <c r="G129" s="88" t="s">
        <v>393</v>
      </c>
      <c r="H129" s="20" t="s">
        <v>328</v>
      </c>
      <c r="I129" s="192" t="s">
        <v>329</v>
      </c>
      <c r="J129" s="390">
        <f>5000+15967.5</f>
        <v>20967.5</v>
      </c>
    </row>
    <row r="130" spans="1:10" ht="18.75">
      <c r="A130" s="376"/>
      <c r="B130" s="10"/>
      <c r="C130" s="271" t="s">
        <v>117</v>
      </c>
      <c r="D130" s="273" t="s">
        <v>19</v>
      </c>
      <c r="E130" s="273" t="s">
        <v>89</v>
      </c>
      <c r="F130" s="274" t="s">
        <v>325</v>
      </c>
      <c r="G130" s="274" t="s">
        <v>118</v>
      </c>
      <c r="H130" s="275"/>
      <c r="I130" s="238"/>
      <c r="J130" s="394">
        <f>J131</f>
        <v>4950.7</v>
      </c>
    </row>
    <row r="131" spans="1:10" ht="75">
      <c r="A131" s="376"/>
      <c r="B131" s="10"/>
      <c r="C131" s="283" t="s">
        <v>365</v>
      </c>
      <c r="D131" s="184" t="s">
        <v>19</v>
      </c>
      <c r="E131" s="184" t="s">
        <v>89</v>
      </c>
      <c r="F131" s="185" t="s">
        <v>325</v>
      </c>
      <c r="G131" s="185" t="s">
        <v>366</v>
      </c>
      <c r="H131" s="284"/>
      <c r="I131" s="268"/>
      <c r="J131" s="391">
        <f>J132+J133</f>
        <v>4950.7</v>
      </c>
    </row>
    <row r="132" spans="1:10" ht="18.75">
      <c r="A132" s="376"/>
      <c r="B132" s="10"/>
      <c r="C132" s="291" t="s">
        <v>35</v>
      </c>
      <c r="D132" s="191" t="s">
        <v>19</v>
      </c>
      <c r="E132" s="191" t="s">
        <v>89</v>
      </c>
      <c r="F132" s="191" t="s">
        <v>325</v>
      </c>
      <c r="G132" s="191" t="s">
        <v>366</v>
      </c>
      <c r="H132" s="82" t="s">
        <v>31</v>
      </c>
      <c r="I132" s="191" t="s">
        <v>32</v>
      </c>
      <c r="J132" s="389">
        <v>4630</v>
      </c>
    </row>
    <row r="133" spans="1:10" ht="18.75">
      <c r="A133" s="376"/>
      <c r="B133" s="10"/>
      <c r="C133" s="66" t="s">
        <v>60</v>
      </c>
      <c r="D133" s="192" t="s">
        <v>19</v>
      </c>
      <c r="E133" s="192" t="s">
        <v>89</v>
      </c>
      <c r="F133" s="192" t="s">
        <v>325</v>
      </c>
      <c r="G133" s="192" t="s">
        <v>366</v>
      </c>
      <c r="H133" s="281" t="s">
        <v>31</v>
      </c>
      <c r="I133" s="192" t="s">
        <v>61</v>
      </c>
      <c r="J133" s="390">
        <v>320.7</v>
      </c>
    </row>
    <row r="134" spans="1:10" ht="18.75">
      <c r="A134" s="376"/>
      <c r="B134" s="10"/>
      <c r="C134" s="24" t="s">
        <v>90</v>
      </c>
      <c r="D134" s="16" t="s">
        <v>19</v>
      </c>
      <c r="E134" s="16" t="s">
        <v>89</v>
      </c>
      <c r="F134" s="16" t="s">
        <v>91</v>
      </c>
      <c r="G134" s="16"/>
      <c r="H134" s="16"/>
      <c r="I134" s="16"/>
      <c r="J134" s="380">
        <f>J135</f>
        <v>0</v>
      </c>
    </row>
    <row r="135" spans="1:10" ht="18.75">
      <c r="A135" s="376"/>
      <c r="B135" s="10"/>
      <c r="C135" s="57" t="s">
        <v>92</v>
      </c>
      <c r="D135" s="36" t="s">
        <v>19</v>
      </c>
      <c r="E135" s="36" t="s">
        <v>89</v>
      </c>
      <c r="F135" s="36" t="s">
        <v>91</v>
      </c>
      <c r="G135" s="36" t="s">
        <v>93</v>
      </c>
      <c r="H135" s="36"/>
      <c r="I135" s="36"/>
      <c r="J135" s="395">
        <f>J136</f>
        <v>0</v>
      </c>
    </row>
    <row r="136" spans="1:10" ht="37.5">
      <c r="A136" s="376"/>
      <c r="B136" s="10"/>
      <c r="C136" s="48" t="s">
        <v>94</v>
      </c>
      <c r="D136" s="26" t="s">
        <v>19</v>
      </c>
      <c r="E136" s="26" t="s">
        <v>89</v>
      </c>
      <c r="F136" s="26" t="s">
        <v>91</v>
      </c>
      <c r="G136" s="26" t="s">
        <v>95</v>
      </c>
      <c r="H136" s="26"/>
      <c r="I136" s="26"/>
      <c r="J136" s="381">
        <f>J137</f>
        <v>0</v>
      </c>
    </row>
    <row r="137" spans="1:10" ht="18.75">
      <c r="A137" s="376"/>
      <c r="B137" s="10"/>
      <c r="C137" s="28" t="s">
        <v>35</v>
      </c>
      <c r="D137" s="22" t="s">
        <v>19</v>
      </c>
      <c r="E137" s="22" t="s">
        <v>89</v>
      </c>
      <c r="F137" s="22" t="s">
        <v>91</v>
      </c>
      <c r="G137" s="22" t="s">
        <v>95</v>
      </c>
      <c r="H137" s="20" t="s">
        <v>31</v>
      </c>
      <c r="I137" s="20" t="s">
        <v>32</v>
      </c>
      <c r="J137" s="379">
        <v>0</v>
      </c>
    </row>
    <row r="138" spans="1:10" ht="18.75">
      <c r="A138" s="376"/>
      <c r="B138" s="10"/>
      <c r="C138" s="24" t="s">
        <v>96</v>
      </c>
      <c r="D138" s="16" t="s">
        <v>19</v>
      </c>
      <c r="E138" s="16" t="s">
        <v>89</v>
      </c>
      <c r="F138" s="16" t="s">
        <v>97</v>
      </c>
      <c r="G138" s="16"/>
      <c r="H138" s="16"/>
      <c r="I138" s="16"/>
      <c r="J138" s="380">
        <f>J139+J145+J149</f>
        <v>1567.6</v>
      </c>
    </row>
    <row r="139" spans="1:10" ht="36.75" customHeight="1">
      <c r="A139" s="376"/>
      <c r="B139" s="10"/>
      <c r="C139" s="97" t="s">
        <v>229</v>
      </c>
      <c r="D139" s="36" t="s">
        <v>19</v>
      </c>
      <c r="E139" s="95" t="s">
        <v>89</v>
      </c>
      <c r="F139" s="16" t="s">
        <v>97</v>
      </c>
      <c r="G139" s="16" t="s">
        <v>231</v>
      </c>
      <c r="H139" s="73"/>
      <c r="I139" s="36"/>
      <c r="J139" s="383">
        <f>J142+J140</f>
        <v>611.6999999999999</v>
      </c>
    </row>
    <row r="140" spans="1:10" ht="36.75" customHeight="1" hidden="1">
      <c r="A140" s="376"/>
      <c r="B140" s="10"/>
      <c r="C140" s="70" t="s">
        <v>259</v>
      </c>
      <c r="D140" s="26" t="s">
        <v>19</v>
      </c>
      <c r="E140" s="45" t="s">
        <v>89</v>
      </c>
      <c r="F140" s="26" t="s">
        <v>97</v>
      </c>
      <c r="G140" s="26" t="s">
        <v>260</v>
      </c>
      <c r="H140" s="47"/>
      <c r="I140" s="26"/>
      <c r="J140" s="396">
        <f>J141</f>
        <v>0</v>
      </c>
    </row>
    <row r="141" spans="1:10" ht="23.25" customHeight="1" hidden="1">
      <c r="A141" s="376"/>
      <c r="B141" s="10"/>
      <c r="C141" s="66" t="s">
        <v>60</v>
      </c>
      <c r="D141" s="72" t="s">
        <v>19</v>
      </c>
      <c r="E141" s="22" t="s">
        <v>89</v>
      </c>
      <c r="F141" s="22" t="s">
        <v>97</v>
      </c>
      <c r="G141" s="22" t="s">
        <v>260</v>
      </c>
      <c r="H141" s="22" t="s">
        <v>31</v>
      </c>
      <c r="I141" s="72" t="s">
        <v>61</v>
      </c>
      <c r="J141" s="397">
        <v>0</v>
      </c>
    </row>
    <row r="142" spans="1:10" ht="36.75" customHeight="1">
      <c r="A142" s="376"/>
      <c r="B142" s="10"/>
      <c r="C142" s="142" t="s">
        <v>230</v>
      </c>
      <c r="D142" s="26" t="s">
        <v>19</v>
      </c>
      <c r="E142" s="45" t="s">
        <v>89</v>
      </c>
      <c r="F142" s="26" t="s">
        <v>97</v>
      </c>
      <c r="G142" s="26" t="s">
        <v>232</v>
      </c>
      <c r="H142" s="47"/>
      <c r="I142" s="26"/>
      <c r="J142" s="381">
        <f>J143+J144</f>
        <v>611.6999999999999</v>
      </c>
    </row>
    <row r="143" spans="1:10" ht="23.25" customHeight="1">
      <c r="A143" s="376"/>
      <c r="B143" s="10"/>
      <c r="C143" s="67" t="s">
        <v>35</v>
      </c>
      <c r="D143" s="55" t="s">
        <v>19</v>
      </c>
      <c r="E143" s="55" t="s">
        <v>89</v>
      </c>
      <c r="F143" s="55" t="s">
        <v>97</v>
      </c>
      <c r="G143" s="55" t="s">
        <v>232</v>
      </c>
      <c r="H143" s="55" t="s">
        <v>31</v>
      </c>
      <c r="I143" s="55" t="s">
        <v>32</v>
      </c>
      <c r="J143" s="384">
        <f>1262.1-600+300-681.3-90-78.7</f>
        <v>112.09999999999995</v>
      </c>
    </row>
    <row r="144" spans="1:10" ht="23.25" customHeight="1">
      <c r="A144" s="376"/>
      <c r="B144" s="10"/>
      <c r="C144" s="66" t="s">
        <v>60</v>
      </c>
      <c r="D144" s="20" t="s">
        <v>19</v>
      </c>
      <c r="E144" s="20" t="s">
        <v>89</v>
      </c>
      <c r="F144" s="20" t="s">
        <v>97</v>
      </c>
      <c r="G144" s="20" t="s">
        <v>232</v>
      </c>
      <c r="H144" s="20" t="s">
        <v>31</v>
      </c>
      <c r="I144" s="20" t="s">
        <v>61</v>
      </c>
      <c r="J144" s="382">
        <f>500-0.4</f>
        <v>499.6</v>
      </c>
    </row>
    <row r="145" spans="1:10" ht="23.25" customHeight="1">
      <c r="A145" s="376"/>
      <c r="B145" s="10"/>
      <c r="C145" s="57" t="s">
        <v>98</v>
      </c>
      <c r="D145" s="36" t="s">
        <v>19</v>
      </c>
      <c r="E145" s="36" t="s">
        <v>89</v>
      </c>
      <c r="F145" s="36" t="s">
        <v>97</v>
      </c>
      <c r="G145" s="36" t="s">
        <v>99</v>
      </c>
      <c r="H145" s="36"/>
      <c r="I145" s="36"/>
      <c r="J145" s="395">
        <f>J146</f>
        <v>855.9</v>
      </c>
    </row>
    <row r="146" spans="1:10" ht="18.75">
      <c r="A146" s="376"/>
      <c r="B146" s="10"/>
      <c r="C146" s="48" t="s">
        <v>100</v>
      </c>
      <c r="D146" s="26" t="s">
        <v>19</v>
      </c>
      <c r="E146" s="26" t="s">
        <v>89</v>
      </c>
      <c r="F146" s="26" t="s">
        <v>97</v>
      </c>
      <c r="G146" s="26" t="s">
        <v>101</v>
      </c>
      <c r="H146" s="26"/>
      <c r="I146" s="26"/>
      <c r="J146" s="305">
        <f>J147+J148</f>
        <v>855.9</v>
      </c>
    </row>
    <row r="147" spans="1:10" ht="18.75">
      <c r="A147" s="376"/>
      <c r="B147" s="10"/>
      <c r="C147" s="67" t="s">
        <v>35</v>
      </c>
      <c r="D147" s="55" t="s">
        <v>19</v>
      </c>
      <c r="E147" s="55" t="s">
        <v>89</v>
      </c>
      <c r="F147" s="55" t="s">
        <v>97</v>
      </c>
      <c r="G147" s="55" t="s">
        <v>101</v>
      </c>
      <c r="H147" s="55" t="s">
        <v>31</v>
      </c>
      <c r="I147" s="55" t="s">
        <v>32</v>
      </c>
      <c r="J147" s="384">
        <f>100+188.7-34.1</f>
        <v>254.6</v>
      </c>
    </row>
    <row r="148" spans="1:10" ht="18.75">
      <c r="A148" s="376"/>
      <c r="B148" s="10"/>
      <c r="C148" s="66" t="s">
        <v>60</v>
      </c>
      <c r="D148" s="20" t="s">
        <v>19</v>
      </c>
      <c r="E148" s="20" t="s">
        <v>89</v>
      </c>
      <c r="F148" s="20" t="s">
        <v>97</v>
      </c>
      <c r="G148" s="20" t="s">
        <v>101</v>
      </c>
      <c r="H148" s="20" t="s">
        <v>31</v>
      </c>
      <c r="I148" s="20" t="s">
        <v>61</v>
      </c>
      <c r="J148" s="382">
        <f>490+111.3</f>
        <v>601.3</v>
      </c>
    </row>
    <row r="149" spans="1:10" ht="18.75">
      <c r="A149" s="376"/>
      <c r="B149" s="10"/>
      <c r="C149" s="124" t="s">
        <v>117</v>
      </c>
      <c r="D149" s="36" t="s">
        <v>19</v>
      </c>
      <c r="E149" s="149" t="s">
        <v>89</v>
      </c>
      <c r="F149" s="150" t="s">
        <v>97</v>
      </c>
      <c r="G149" s="150" t="s">
        <v>118</v>
      </c>
      <c r="H149" s="22"/>
      <c r="I149" s="22"/>
      <c r="J149" s="394">
        <f>J150</f>
        <v>100</v>
      </c>
    </row>
    <row r="150" spans="1:10" ht="75">
      <c r="A150" s="376"/>
      <c r="B150" s="10"/>
      <c r="C150" s="48" t="s">
        <v>317</v>
      </c>
      <c r="D150" s="26" t="s">
        <v>19</v>
      </c>
      <c r="E150" s="45" t="s">
        <v>89</v>
      </c>
      <c r="F150" s="26" t="s">
        <v>97</v>
      </c>
      <c r="G150" s="26" t="s">
        <v>348</v>
      </c>
      <c r="H150" s="47"/>
      <c r="I150" s="47"/>
      <c r="J150" s="391">
        <f>J151</f>
        <v>100</v>
      </c>
    </row>
    <row r="151" spans="1:10" ht="36">
      <c r="A151" s="376"/>
      <c r="B151" s="10"/>
      <c r="C151" s="217" t="s">
        <v>339</v>
      </c>
      <c r="D151" s="55" t="s">
        <v>19</v>
      </c>
      <c r="E151" s="72" t="s">
        <v>89</v>
      </c>
      <c r="F151" s="72" t="s">
        <v>97</v>
      </c>
      <c r="G151" s="20" t="s">
        <v>348</v>
      </c>
      <c r="H151" s="20" t="s">
        <v>338</v>
      </c>
      <c r="I151" s="20" t="s">
        <v>32</v>
      </c>
      <c r="J151" s="382">
        <v>100</v>
      </c>
    </row>
    <row r="152" spans="1:10" s="59" customFormat="1" ht="18.75">
      <c r="A152" s="376"/>
      <c r="B152" s="10"/>
      <c r="C152" s="13" t="s">
        <v>102</v>
      </c>
      <c r="D152" s="12" t="s">
        <v>19</v>
      </c>
      <c r="E152" s="12" t="s">
        <v>103</v>
      </c>
      <c r="F152" s="12"/>
      <c r="G152" s="12" t="s">
        <v>20</v>
      </c>
      <c r="H152" s="12" t="s">
        <v>20</v>
      </c>
      <c r="I152" s="12" t="s">
        <v>20</v>
      </c>
      <c r="J152" s="380">
        <f>J153+J181+J217+J258</f>
        <v>95294.2</v>
      </c>
    </row>
    <row r="153" spans="1:10" s="59" customFormat="1" ht="18.75">
      <c r="A153" s="376"/>
      <c r="B153" s="10"/>
      <c r="C153" s="13" t="s">
        <v>319</v>
      </c>
      <c r="D153" s="12" t="s">
        <v>19</v>
      </c>
      <c r="E153" s="38" t="s">
        <v>103</v>
      </c>
      <c r="F153" s="38" t="s">
        <v>104</v>
      </c>
      <c r="G153" s="38"/>
      <c r="H153" s="12"/>
      <c r="I153" s="12"/>
      <c r="J153" s="380">
        <f>J154+J163+J176+J160</f>
        <v>4473.9</v>
      </c>
    </row>
    <row r="154" spans="1:10" s="59" customFormat="1" ht="39" customHeight="1">
      <c r="A154" s="376"/>
      <c r="B154" s="10"/>
      <c r="C154" s="137" t="s">
        <v>216</v>
      </c>
      <c r="D154" s="16" t="s">
        <v>19</v>
      </c>
      <c r="E154" s="45" t="s">
        <v>103</v>
      </c>
      <c r="F154" s="26" t="s">
        <v>104</v>
      </c>
      <c r="G154" s="45" t="s">
        <v>219</v>
      </c>
      <c r="H154" s="12"/>
      <c r="I154" s="12"/>
      <c r="J154" s="380">
        <f>J155</f>
        <v>0</v>
      </c>
    </row>
    <row r="155" spans="1:10" s="59" customFormat="1" ht="56.25">
      <c r="A155" s="376"/>
      <c r="B155" s="10"/>
      <c r="C155" s="138" t="s">
        <v>217</v>
      </c>
      <c r="D155" s="16" t="s">
        <v>19</v>
      </c>
      <c r="E155" s="95" t="s">
        <v>103</v>
      </c>
      <c r="F155" s="16" t="s">
        <v>104</v>
      </c>
      <c r="G155" s="95" t="s">
        <v>220</v>
      </c>
      <c r="H155" s="16"/>
      <c r="I155" s="61"/>
      <c r="J155" s="380">
        <f>J156+J158</f>
        <v>0</v>
      </c>
    </row>
    <row r="156" spans="1:10" s="59" customFormat="1" ht="39.75" customHeight="1" hidden="1">
      <c r="A156" s="376"/>
      <c r="B156" s="10"/>
      <c r="C156" s="139" t="s">
        <v>218</v>
      </c>
      <c r="D156" s="26" t="s">
        <v>19</v>
      </c>
      <c r="E156" s="112" t="s">
        <v>103</v>
      </c>
      <c r="F156" s="18" t="s">
        <v>104</v>
      </c>
      <c r="G156" s="112" t="s">
        <v>221</v>
      </c>
      <c r="H156" s="26"/>
      <c r="I156" s="63"/>
      <c r="J156" s="381">
        <f>J157</f>
        <v>0</v>
      </c>
    </row>
    <row r="157" spans="1:10" s="59" customFormat="1" ht="26.25" customHeight="1" hidden="1">
      <c r="A157" s="376"/>
      <c r="B157" s="10"/>
      <c r="C157" s="66" t="s">
        <v>109</v>
      </c>
      <c r="D157" s="20" t="s">
        <v>19</v>
      </c>
      <c r="E157" s="20" t="s">
        <v>103</v>
      </c>
      <c r="F157" s="20" t="s">
        <v>104</v>
      </c>
      <c r="G157" s="20" t="s">
        <v>221</v>
      </c>
      <c r="H157" s="20" t="s">
        <v>110</v>
      </c>
      <c r="I157" s="20" t="s">
        <v>32</v>
      </c>
      <c r="J157" s="382">
        <v>0</v>
      </c>
    </row>
    <row r="158" spans="1:10" s="59" customFormat="1" ht="36.75" customHeight="1">
      <c r="A158" s="376"/>
      <c r="B158" s="10"/>
      <c r="C158" s="48" t="s">
        <v>222</v>
      </c>
      <c r="D158" s="26" t="s">
        <v>19</v>
      </c>
      <c r="E158" s="45" t="s">
        <v>103</v>
      </c>
      <c r="F158" s="26" t="s">
        <v>104</v>
      </c>
      <c r="G158" s="26" t="s">
        <v>223</v>
      </c>
      <c r="H158" s="47"/>
      <c r="I158" s="63"/>
      <c r="J158" s="381">
        <f>J159</f>
        <v>0</v>
      </c>
    </row>
    <row r="159" spans="1:10" s="59" customFormat="1" ht="24" customHeight="1">
      <c r="A159" s="376"/>
      <c r="B159" s="10"/>
      <c r="C159" s="69" t="s">
        <v>35</v>
      </c>
      <c r="D159" s="20" t="s">
        <v>19</v>
      </c>
      <c r="E159" s="22" t="s">
        <v>103</v>
      </c>
      <c r="F159" s="22" t="s">
        <v>104</v>
      </c>
      <c r="G159" s="22" t="s">
        <v>223</v>
      </c>
      <c r="H159" s="22" t="s">
        <v>31</v>
      </c>
      <c r="I159" s="20" t="s">
        <v>32</v>
      </c>
      <c r="J159" s="382">
        <v>0</v>
      </c>
    </row>
    <row r="160" spans="1:10" s="59" customFormat="1" ht="60.75" customHeight="1">
      <c r="A160" s="376"/>
      <c r="B160" s="10"/>
      <c r="C160" s="48" t="s">
        <v>123</v>
      </c>
      <c r="D160" s="26" t="s">
        <v>19</v>
      </c>
      <c r="E160" s="26" t="s">
        <v>103</v>
      </c>
      <c r="F160" s="26" t="s">
        <v>104</v>
      </c>
      <c r="G160" s="26" t="s">
        <v>124</v>
      </c>
      <c r="H160" s="26"/>
      <c r="I160" s="26"/>
      <c r="J160" s="379">
        <f>J162+J161</f>
        <v>1652.6999999999998</v>
      </c>
    </row>
    <row r="161" spans="1:10" s="59" customFormat="1" ht="60.75" customHeight="1">
      <c r="A161" s="376"/>
      <c r="B161" s="10"/>
      <c r="C161" s="399" t="s">
        <v>272</v>
      </c>
      <c r="D161" s="82" t="s">
        <v>19</v>
      </c>
      <c r="E161" s="82" t="s">
        <v>103</v>
      </c>
      <c r="F161" s="82" t="s">
        <v>104</v>
      </c>
      <c r="G161" s="82" t="s">
        <v>124</v>
      </c>
      <c r="H161" s="82" t="s">
        <v>106</v>
      </c>
      <c r="I161" s="82" t="s">
        <v>199</v>
      </c>
      <c r="J161" s="379">
        <v>1570.1</v>
      </c>
    </row>
    <row r="162" spans="1:10" s="59" customFormat="1" ht="54" customHeight="1">
      <c r="A162" s="376"/>
      <c r="B162" s="10"/>
      <c r="C162" s="399" t="s">
        <v>412</v>
      </c>
      <c r="D162" s="82" t="s">
        <v>19</v>
      </c>
      <c r="E162" s="82" t="s">
        <v>103</v>
      </c>
      <c r="F162" s="82" t="s">
        <v>104</v>
      </c>
      <c r="G162" s="82" t="s">
        <v>124</v>
      </c>
      <c r="H162" s="82" t="s">
        <v>106</v>
      </c>
      <c r="I162" s="82" t="s">
        <v>411</v>
      </c>
      <c r="J162" s="379">
        <v>82.6</v>
      </c>
    </row>
    <row r="163" spans="1:10" s="59" customFormat="1" ht="18.75">
      <c r="A163" s="376"/>
      <c r="B163" s="10"/>
      <c r="C163" s="400" t="s">
        <v>107</v>
      </c>
      <c r="D163" s="12" t="s">
        <v>19</v>
      </c>
      <c r="E163" s="12" t="s">
        <v>103</v>
      </c>
      <c r="F163" s="12" t="s">
        <v>104</v>
      </c>
      <c r="G163" s="12" t="s">
        <v>108</v>
      </c>
      <c r="H163" s="12"/>
      <c r="I163" s="401"/>
      <c r="J163" s="380">
        <f>J164+J170+J173</f>
        <v>1903.6000000000001</v>
      </c>
    </row>
    <row r="164" spans="1:10" s="59" customFormat="1" ht="35.25" customHeight="1">
      <c r="A164" s="376"/>
      <c r="B164" s="10"/>
      <c r="C164" s="402" t="s">
        <v>113</v>
      </c>
      <c r="D164" s="38" t="s">
        <v>19</v>
      </c>
      <c r="E164" s="38" t="s">
        <v>103</v>
      </c>
      <c r="F164" s="38" t="s">
        <v>104</v>
      </c>
      <c r="G164" s="403" t="s">
        <v>263</v>
      </c>
      <c r="H164" s="403"/>
      <c r="I164" s="404"/>
      <c r="J164" s="383">
        <f>J166+J165+J168+J167+J169</f>
        <v>1614.3000000000002</v>
      </c>
    </row>
    <row r="165" spans="1:10" s="59" customFormat="1" ht="36.75" customHeight="1">
      <c r="A165" s="376"/>
      <c r="B165" s="10"/>
      <c r="C165" s="405" t="s">
        <v>339</v>
      </c>
      <c r="D165" s="82" t="s">
        <v>19</v>
      </c>
      <c r="E165" s="82" t="s">
        <v>103</v>
      </c>
      <c r="F165" s="82" t="s">
        <v>104</v>
      </c>
      <c r="G165" s="82" t="s">
        <v>263</v>
      </c>
      <c r="H165" s="82" t="s">
        <v>338</v>
      </c>
      <c r="I165" s="82" t="s">
        <v>32</v>
      </c>
      <c r="J165" s="384">
        <f>300+245.1+5.9</f>
        <v>551</v>
      </c>
    </row>
    <row r="166" spans="1:10" s="59" customFormat="1" ht="18.75" hidden="1">
      <c r="A166" s="376"/>
      <c r="B166" s="10"/>
      <c r="C166" s="208" t="s">
        <v>35</v>
      </c>
      <c r="D166" s="82" t="s">
        <v>19</v>
      </c>
      <c r="E166" s="82" t="s">
        <v>103</v>
      </c>
      <c r="F166" s="82" t="s">
        <v>104</v>
      </c>
      <c r="G166" s="82" t="s">
        <v>263</v>
      </c>
      <c r="H166" s="82" t="s">
        <v>31</v>
      </c>
      <c r="I166" s="82" t="s">
        <v>32</v>
      </c>
      <c r="J166" s="384">
        <v>0</v>
      </c>
    </row>
    <row r="167" spans="1:10" s="59" customFormat="1" ht="18.75">
      <c r="A167" s="376"/>
      <c r="B167" s="10"/>
      <c r="C167" s="81" t="s">
        <v>35</v>
      </c>
      <c r="D167" s="82" t="s">
        <v>19</v>
      </c>
      <c r="E167" s="82" t="s">
        <v>103</v>
      </c>
      <c r="F167" s="82" t="s">
        <v>104</v>
      </c>
      <c r="G167" s="82" t="s">
        <v>263</v>
      </c>
      <c r="H167" s="82" t="s">
        <v>31</v>
      </c>
      <c r="I167" s="108" t="s">
        <v>32</v>
      </c>
      <c r="J167" s="398">
        <v>362.9</v>
      </c>
    </row>
    <row r="168" spans="1:10" s="59" customFormat="1" ht="18.75">
      <c r="A168" s="376"/>
      <c r="B168" s="10"/>
      <c r="C168" s="166" t="s">
        <v>60</v>
      </c>
      <c r="D168" s="281" t="s">
        <v>19</v>
      </c>
      <c r="E168" s="281" t="s">
        <v>103</v>
      </c>
      <c r="F168" s="281" t="s">
        <v>104</v>
      </c>
      <c r="G168" s="281" t="s">
        <v>263</v>
      </c>
      <c r="H168" s="281" t="s">
        <v>31</v>
      </c>
      <c r="I168" s="281" t="s">
        <v>61</v>
      </c>
      <c r="J168" s="382">
        <v>700</v>
      </c>
    </row>
    <row r="169" spans="1:10" s="59" customFormat="1" ht="18.75">
      <c r="A169" s="376"/>
      <c r="B169" s="10"/>
      <c r="C169" s="166" t="s">
        <v>60</v>
      </c>
      <c r="D169" s="78" t="s">
        <v>19</v>
      </c>
      <c r="E169" s="78" t="s">
        <v>103</v>
      </c>
      <c r="F169" s="78" t="s">
        <v>104</v>
      </c>
      <c r="G169" s="78" t="s">
        <v>263</v>
      </c>
      <c r="H169" s="78" t="s">
        <v>338</v>
      </c>
      <c r="I169" s="78" t="s">
        <v>61</v>
      </c>
      <c r="J169" s="386">
        <v>0.4</v>
      </c>
    </row>
    <row r="170" spans="1:10" s="59" customFormat="1" ht="18.75">
      <c r="A170" s="376"/>
      <c r="B170" s="10"/>
      <c r="C170" s="48" t="s">
        <v>111</v>
      </c>
      <c r="D170" s="26" t="s">
        <v>19</v>
      </c>
      <c r="E170" s="26" t="s">
        <v>103</v>
      </c>
      <c r="F170" s="26" t="s">
        <v>104</v>
      </c>
      <c r="G170" s="65" t="s">
        <v>112</v>
      </c>
      <c r="H170" s="47"/>
      <c r="I170" s="47"/>
      <c r="J170" s="385">
        <f>J172+J171</f>
        <v>214.7</v>
      </c>
    </row>
    <row r="171" spans="1:10" s="59" customFormat="1" ht="18.75">
      <c r="A171" s="376"/>
      <c r="B171" s="10"/>
      <c r="C171" s="67" t="s">
        <v>35</v>
      </c>
      <c r="D171" s="55" t="s">
        <v>19</v>
      </c>
      <c r="E171" s="55" t="s">
        <v>103</v>
      </c>
      <c r="F171" s="55" t="s">
        <v>104</v>
      </c>
      <c r="G171" s="55" t="s">
        <v>112</v>
      </c>
      <c r="H171" s="55" t="s">
        <v>31</v>
      </c>
      <c r="I171" s="55" t="s">
        <v>32</v>
      </c>
      <c r="J171" s="320">
        <v>25.6</v>
      </c>
    </row>
    <row r="172" spans="1:10" s="59" customFormat="1" ht="18.75">
      <c r="A172" s="376"/>
      <c r="B172" s="10"/>
      <c r="C172" s="66" t="s">
        <v>115</v>
      </c>
      <c r="D172" s="20" t="s">
        <v>19</v>
      </c>
      <c r="E172" s="20" t="s">
        <v>103</v>
      </c>
      <c r="F172" s="20" t="s">
        <v>104</v>
      </c>
      <c r="G172" s="20" t="s">
        <v>112</v>
      </c>
      <c r="H172" s="20" t="s">
        <v>31</v>
      </c>
      <c r="I172" s="20" t="s">
        <v>116</v>
      </c>
      <c r="J172" s="318">
        <v>189.1</v>
      </c>
    </row>
    <row r="173" spans="1:10" s="59" customFormat="1" ht="75">
      <c r="A173" s="376"/>
      <c r="B173" s="10"/>
      <c r="C173" s="48" t="s">
        <v>390</v>
      </c>
      <c r="D173" s="26" t="s">
        <v>19</v>
      </c>
      <c r="E173" s="26" t="s">
        <v>103</v>
      </c>
      <c r="F173" s="26" t="s">
        <v>104</v>
      </c>
      <c r="G173" s="65" t="s">
        <v>389</v>
      </c>
      <c r="H173" s="47"/>
      <c r="I173" s="47"/>
      <c r="J173" s="308">
        <f>J174+J175</f>
        <v>74.6</v>
      </c>
    </row>
    <row r="174" spans="1:10" s="59" customFormat="1" ht="18.75">
      <c r="A174" s="376"/>
      <c r="B174" s="10"/>
      <c r="C174" s="67" t="s">
        <v>35</v>
      </c>
      <c r="D174" s="55" t="s">
        <v>19</v>
      </c>
      <c r="E174" s="55" t="s">
        <v>103</v>
      </c>
      <c r="F174" s="55" t="s">
        <v>104</v>
      </c>
      <c r="G174" s="55" t="s">
        <v>389</v>
      </c>
      <c r="H174" s="55" t="s">
        <v>31</v>
      </c>
      <c r="I174" s="55" t="s">
        <v>32</v>
      </c>
      <c r="J174" s="296">
        <v>28.7</v>
      </c>
    </row>
    <row r="175" spans="1:10" s="59" customFormat="1" ht="18.75">
      <c r="A175" s="376"/>
      <c r="B175" s="10"/>
      <c r="C175" s="66" t="s">
        <v>115</v>
      </c>
      <c r="D175" s="20" t="s">
        <v>19</v>
      </c>
      <c r="E175" s="20" t="s">
        <v>103</v>
      </c>
      <c r="F175" s="20" t="s">
        <v>104</v>
      </c>
      <c r="G175" s="20" t="s">
        <v>389</v>
      </c>
      <c r="H175" s="20" t="s">
        <v>31</v>
      </c>
      <c r="I175" s="20" t="s">
        <v>116</v>
      </c>
      <c r="J175" s="297">
        <v>45.9</v>
      </c>
    </row>
    <row r="176" spans="1:10" s="59" customFormat="1" ht="18.75">
      <c r="A176" s="376"/>
      <c r="B176" s="10"/>
      <c r="C176" s="287" t="s">
        <v>117</v>
      </c>
      <c r="D176" s="272" t="s">
        <v>19</v>
      </c>
      <c r="E176" s="272" t="s">
        <v>103</v>
      </c>
      <c r="F176" s="285" t="s">
        <v>104</v>
      </c>
      <c r="G176" s="285" t="s">
        <v>118</v>
      </c>
      <c r="H176" s="275"/>
      <c r="I176" s="275"/>
      <c r="J176" s="312">
        <f>J177</f>
        <v>917.6000000000001</v>
      </c>
    </row>
    <row r="177" spans="1:10" s="59" customFormat="1" ht="75">
      <c r="A177" s="376"/>
      <c r="B177" s="10"/>
      <c r="C177" s="283" t="s">
        <v>370</v>
      </c>
      <c r="D177" s="184" t="s">
        <v>19</v>
      </c>
      <c r="E177" s="184" t="s">
        <v>103</v>
      </c>
      <c r="F177" s="185" t="s">
        <v>104</v>
      </c>
      <c r="G177" s="185" t="s">
        <v>369</v>
      </c>
      <c r="H177" s="284"/>
      <c r="I177" s="284"/>
      <c r="J177" s="308">
        <f>J178+J180+J179</f>
        <v>917.6000000000001</v>
      </c>
    </row>
    <row r="178" spans="1:10" s="59" customFormat="1" ht="18.75" hidden="1">
      <c r="A178" s="376"/>
      <c r="B178" s="10"/>
      <c r="C178" s="291" t="s">
        <v>35</v>
      </c>
      <c r="D178" s="191" t="s">
        <v>19</v>
      </c>
      <c r="E178" s="191" t="s">
        <v>103</v>
      </c>
      <c r="F178" s="191" t="s">
        <v>104</v>
      </c>
      <c r="G178" s="191" t="s">
        <v>369</v>
      </c>
      <c r="H178" s="82" t="s">
        <v>31</v>
      </c>
      <c r="I178" s="82" t="s">
        <v>32</v>
      </c>
      <c r="J178" s="296">
        <v>0</v>
      </c>
    </row>
    <row r="179" spans="1:10" s="59" customFormat="1" ht="18.75">
      <c r="A179" s="376"/>
      <c r="B179" s="10"/>
      <c r="C179" s="291" t="s">
        <v>35</v>
      </c>
      <c r="D179" s="191" t="s">
        <v>19</v>
      </c>
      <c r="E179" s="191" t="s">
        <v>103</v>
      </c>
      <c r="F179" s="191" t="s">
        <v>104</v>
      </c>
      <c r="G179" s="191" t="s">
        <v>369</v>
      </c>
      <c r="H179" s="82" t="s">
        <v>31</v>
      </c>
      <c r="I179" s="82" t="s">
        <v>32</v>
      </c>
      <c r="J179" s="296">
        <f>48.7+708.6</f>
        <v>757.3000000000001</v>
      </c>
    </row>
    <row r="180" spans="1:10" s="59" customFormat="1" ht="18.75">
      <c r="A180" s="376"/>
      <c r="B180" s="10"/>
      <c r="C180" s="166" t="s">
        <v>60</v>
      </c>
      <c r="D180" s="192" t="s">
        <v>19</v>
      </c>
      <c r="E180" s="192" t="s">
        <v>103</v>
      </c>
      <c r="F180" s="192" t="s">
        <v>104</v>
      </c>
      <c r="G180" s="192" t="s">
        <v>369</v>
      </c>
      <c r="H180" s="281" t="s">
        <v>31</v>
      </c>
      <c r="I180" s="281" t="s">
        <v>61</v>
      </c>
      <c r="J180" s="297">
        <v>160.3</v>
      </c>
    </row>
    <row r="181" spans="1:10" ht="18.75">
      <c r="A181" s="376"/>
      <c r="B181" s="10"/>
      <c r="C181" s="24" t="s">
        <v>119</v>
      </c>
      <c r="D181" s="16" t="s">
        <v>19</v>
      </c>
      <c r="E181" s="16" t="s">
        <v>103</v>
      </c>
      <c r="F181" s="16" t="s">
        <v>120</v>
      </c>
      <c r="G181" s="16"/>
      <c r="H181" s="16"/>
      <c r="I181" s="16"/>
      <c r="J181" s="293">
        <f>J182+J188+J214</f>
        <v>75978.2</v>
      </c>
    </row>
    <row r="182" spans="1:10" ht="39.75" customHeight="1">
      <c r="A182" s="376"/>
      <c r="B182" s="10"/>
      <c r="C182" s="24" t="s">
        <v>121</v>
      </c>
      <c r="D182" s="16" t="s">
        <v>19</v>
      </c>
      <c r="E182" s="16" t="s">
        <v>103</v>
      </c>
      <c r="F182" s="16" t="s">
        <v>120</v>
      </c>
      <c r="G182" s="16" t="s">
        <v>122</v>
      </c>
      <c r="H182" s="16"/>
      <c r="I182" s="16"/>
      <c r="J182" s="293">
        <f>J183</f>
        <v>12132.6</v>
      </c>
    </row>
    <row r="183" spans="1:10" ht="73.5" customHeight="1">
      <c r="A183" s="376"/>
      <c r="B183" s="10"/>
      <c r="C183" s="48" t="s">
        <v>123</v>
      </c>
      <c r="D183" s="26" t="s">
        <v>19</v>
      </c>
      <c r="E183" s="26" t="s">
        <v>103</v>
      </c>
      <c r="F183" s="26" t="s">
        <v>120</v>
      </c>
      <c r="G183" s="26" t="s">
        <v>124</v>
      </c>
      <c r="H183" s="26"/>
      <c r="I183" s="26"/>
      <c r="J183" s="305">
        <f>J184+J186+J185+J187</f>
        <v>12132.6</v>
      </c>
    </row>
    <row r="184" spans="1:10" ht="18.75">
      <c r="A184" s="376"/>
      <c r="B184" s="10"/>
      <c r="C184" s="67" t="s">
        <v>105</v>
      </c>
      <c r="D184" s="55" t="s">
        <v>19</v>
      </c>
      <c r="E184" s="55" t="s">
        <v>103</v>
      </c>
      <c r="F184" s="55" t="s">
        <v>120</v>
      </c>
      <c r="G184" s="55" t="s">
        <v>124</v>
      </c>
      <c r="H184" s="55" t="s">
        <v>106</v>
      </c>
      <c r="I184" s="55" t="s">
        <v>32</v>
      </c>
      <c r="J184" s="384">
        <f>1285-110</f>
        <v>1175</v>
      </c>
    </row>
    <row r="185" spans="1:10" ht="18.75">
      <c r="A185" s="376"/>
      <c r="B185" s="10"/>
      <c r="C185" s="113" t="s">
        <v>60</v>
      </c>
      <c r="D185" s="55" t="s">
        <v>19</v>
      </c>
      <c r="E185" s="55" t="s">
        <v>103</v>
      </c>
      <c r="F185" s="55" t="s">
        <v>120</v>
      </c>
      <c r="G185" s="55" t="s">
        <v>124</v>
      </c>
      <c r="H185" s="55" t="s">
        <v>106</v>
      </c>
      <c r="I185" s="55" t="s">
        <v>61</v>
      </c>
      <c r="J185" s="384">
        <f>723-111.3-284.1</f>
        <v>327.6</v>
      </c>
    </row>
    <row r="186" spans="1:10" ht="36" hidden="1">
      <c r="A186" s="376"/>
      <c r="B186" s="10"/>
      <c r="C186" s="104" t="s">
        <v>272</v>
      </c>
      <c r="D186" s="55" t="s">
        <v>19</v>
      </c>
      <c r="E186" s="55" t="s">
        <v>103</v>
      </c>
      <c r="F186" s="55" t="s">
        <v>120</v>
      </c>
      <c r="G186" s="55" t="s">
        <v>124</v>
      </c>
      <c r="H186" s="55" t="s">
        <v>106</v>
      </c>
      <c r="I186" s="55" t="s">
        <v>199</v>
      </c>
      <c r="J186" s="384">
        <v>0</v>
      </c>
    </row>
    <row r="187" spans="1:10" ht="36">
      <c r="A187" s="376"/>
      <c r="B187" s="10"/>
      <c r="C187" s="28" t="s">
        <v>272</v>
      </c>
      <c r="D187" s="55" t="s">
        <v>19</v>
      </c>
      <c r="E187" s="55" t="s">
        <v>103</v>
      </c>
      <c r="F187" s="55" t="s">
        <v>120</v>
      </c>
      <c r="G187" s="55" t="s">
        <v>124</v>
      </c>
      <c r="H187" s="55" t="s">
        <v>106</v>
      </c>
      <c r="I187" s="55" t="s">
        <v>199</v>
      </c>
      <c r="J187" s="386">
        <f>6630+4000</f>
        <v>10630</v>
      </c>
    </row>
    <row r="188" spans="1:10" ht="18.75">
      <c r="A188" s="376"/>
      <c r="B188" s="10"/>
      <c r="C188" s="60" t="s">
        <v>125</v>
      </c>
      <c r="D188" s="16" t="s">
        <v>19</v>
      </c>
      <c r="E188" s="16" t="s">
        <v>103</v>
      </c>
      <c r="F188" s="16" t="s">
        <v>120</v>
      </c>
      <c r="G188" s="16" t="s">
        <v>126</v>
      </c>
      <c r="H188" s="16"/>
      <c r="I188" s="16"/>
      <c r="J188" s="380">
        <f>J189+J192+J209</f>
        <v>62438.9</v>
      </c>
    </row>
    <row r="189" spans="1:10" ht="60" customHeight="1">
      <c r="A189" s="376"/>
      <c r="B189" s="10"/>
      <c r="C189" s="62" t="s">
        <v>127</v>
      </c>
      <c r="D189" s="26" t="s">
        <v>19</v>
      </c>
      <c r="E189" s="26" t="s">
        <v>103</v>
      </c>
      <c r="F189" s="26" t="s">
        <v>120</v>
      </c>
      <c r="G189" s="26" t="s">
        <v>128</v>
      </c>
      <c r="H189" s="26"/>
      <c r="I189" s="26"/>
      <c r="J189" s="381">
        <f>J190+J191</f>
        <v>16681.6</v>
      </c>
    </row>
    <row r="190" spans="1:10" ht="36">
      <c r="A190" s="376"/>
      <c r="B190" s="10"/>
      <c r="C190" s="409" t="s">
        <v>399</v>
      </c>
      <c r="D190" s="410" t="s">
        <v>19</v>
      </c>
      <c r="E190" s="410" t="s">
        <v>103</v>
      </c>
      <c r="F190" s="410" t="s">
        <v>120</v>
      </c>
      <c r="G190" s="411" t="s">
        <v>128</v>
      </c>
      <c r="H190" s="411" t="s">
        <v>338</v>
      </c>
      <c r="I190" s="411" t="s">
        <v>396</v>
      </c>
      <c r="J190" s="382">
        <v>16681.6</v>
      </c>
    </row>
    <row r="191" spans="1:10" ht="18.75" hidden="1">
      <c r="A191" s="376"/>
      <c r="B191" s="10"/>
      <c r="C191" s="28" t="s">
        <v>115</v>
      </c>
      <c r="D191" s="22" t="s">
        <v>19</v>
      </c>
      <c r="E191" s="22" t="s">
        <v>103</v>
      </c>
      <c r="F191" s="22" t="s">
        <v>120</v>
      </c>
      <c r="G191" s="22" t="s">
        <v>128</v>
      </c>
      <c r="H191" s="22" t="s">
        <v>110</v>
      </c>
      <c r="I191" s="22" t="s">
        <v>116</v>
      </c>
      <c r="J191" s="406"/>
    </row>
    <row r="192" spans="1:10" ht="18.75">
      <c r="A192" s="376"/>
      <c r="B192" s="10"/>
      <c r="C192" s="48" t="s">
        <v>200</v>
      </c>
      <c r="D192" s="26" t="s">
        <v>19</v>
      </c>
      <c r="E192" s="26" t="s">
        <v>103</v>
      </c>
      <c r="F192" s="26" t="s">
        <v>120</v>
      </c>
      <c r="G192" s="26" t="s">
        <v>201</v>
      </c>
      <c r="H192" s="47"/>
      <c r="I192" s="47"/>
      <c r="J192" s="407">
        <f>J195+J201+J203+J205+J193+J198+J207</f>
        <v>44155.5</v>
      </c>
    </row>
    <row r="193" spans="1:10" ht="37.5">
      <c r="A193" s="376"/>
      <c r="B193" s="10"/>
      <c r="C193" s="48" t="s">
        <v>129</v>
      </c>
      <c r="D193" s="26" t="s">
        <v>19</v>
      </c>
      <c r="E193" s="26" t="s">
        <v>103</v>
      </c>
      <c r="F193" s="26" t="s">
        <v>120</v>
      </c>
      <c r="G193" s="26" t="s">
        <v>130</v>
      </c>
      <c r="H193" s="26"/>
      <c r="I193" s="26"/>
      <c r="J193" s="381">
        <f>J194</f>
        <v>33</v>
      </c>
    </row>
    <row r="194" spans="1:10" ht="18.75">
      <c r="A194" s="376"/>
      <c r="B194" s="10"/>
      <c r="C194" s="28" t="s">
        <v>131</v>
      </c>
      <c r="D194" s="22" t="s">
        <v>19</v>
      </c>
      <c r="E194" s="22" t="s">
        <v>103</v>
      </c>
      <c r="F194" s="22" t="s">
        <v>120</v>
      </c>
      <c r="G194" s="22" t="s">
        <v>130</v>
      </c>
      <c r="H194" s="22" t="s">
        <v>31</v>
      </c>
      <c r="I194" s="22" t="s">
        <v>116</v>
      </c>
      <c r="J194" s="379">
        <v>33</v>
      </c>
    </row>
    <row r="195" spans="1:10" ht="37.5">
      <c r="A195" s="376"/>
      <c r="B195" s="10"/>
      <c r="C195" s="75" t="s">
        <v>281</v>
      </c>
      <c r="D195" s="26" t="s">
        <v>19</v>
      </c>
      <c r="E195" s="45" t="s">
        <v>103</v>
      </c>
      <c r="F195" s="26" t="s">
        <v>120</v>
      </c>
      <c r="G195" s="26" t="s">
        <v>132</v>
      </c>
      <c r="H195" s="47"/>
      <c r="I195" s="47"/>
      <c r="J195" s="381">
        <f>J196+J197</f>
        <v>3811.2</v>
      </c>
    </row>
    <row r="196" spans="1:10" ht="36">
      <c r="A196" s="376"/>
      <c r="B196" s="10"/>
      <c r="C196" s="136" t="s">
        <v>339</v>
      </c>
      <c r="D196" s="55" t="s">
        <v>19</v>
      </c>
      <c r="E196" s="55" t="s">
        <v>103</v>
      </c>
      <c r="F196" s="55" t="s">
        <v>120</v>
      </c>
      <c r="G196" s="55" t="s">
        <v>132</v>
      </c>
      <c r="H196" s="55" t="s">
        <v>338</v>
      </c>
      <c r="I196" s="55" t="s">
        <v>32</v>
      </c>
      <c r="J196" s="384">
        <f>1676.7+463.8+222.2</f>
        <v>2362.7</v>
      </c>
    </row>
    <row r="197" spans="1:10" ht="18.75">
      <c r="A197" s="376"/>
      <c r="B197" s="10"/>
      <c r="C197" s="104" t="s">
        <v>114</v>
      </c>
      <c r="D197" s="20" t="s">
        <v>19</v>
      </c>
      <c r="E197" s="20" t="s">
        <v>103</v>
      </c>
      <c r="F197" s="20" t="s">
        <v>120</v>
      </c>
      <c r="G197" s="20" t="s">
        <v>132</v>
      </c>
      <c r="H197" s="20" t="s">
        <v>338</v>
      </c>
      <c r="I197" s="20" t="s">
        <v>61</v>
      </c>
      <c r="J197" s="382">
        <f>1164.4+284.1</f>
        <v>1448.5</v>
      </c>
    </row>
    <row r="198" spans="1:10" ht="56.25">
      <c r="A198" s="376"/>
      <c r="B198" s="10"/>
      <c r="C198" s="48" t="s">
        <v>392</v>
      </c>
      <c r="D198" s="26" t="s">
        <v>19</v>
      </c>
      <c r="E198" s="45" t="s">
        <v>103</v>
      </c>
      <c r="F198" s="26" t="s">
        <v>120</v>
      </c>
      <c r="G198" s="26" t="s">
        <v>391</v>
      </c>
      <c r="H198" s="47"/>
      <c r="I198" s="47"/>
      <c r="J198" s="391">
        <f>J199+J200</f>
        <v>98.6</v>
      </c>
    </row>
    <row r="199" spans="1:10" ht="18.75">
      <c r="A199" s="376"/>
      <c r="B199" s="10"/>
      <c r="C199" s="113" t="s">
        <v>340</v>
      </c>
      <c r="D199" s="55" t="s">
        <v>19</v>
      </c>
      <c r="E199" s="55" t="s">
        <v>103</v>
      </c>
      <c r="F199" s="55" t="s">
        <v>120</v>
      </c>
      <c r="G199" s="55" t="s">
        <v>391</v>
      </c>
      <c r="H199" s="55" t="s">
        <v>190</v>
      </c>
      <c r="I199" s="55" t="s">
        <v>32</v>
      </c>
      <c r="J199" s="384">
        <f>8-6.6-1.4</f>
        <v>0</v>
      </c>
    </row>
    <row r="200" spans="1:10" ht="18.75">
      <c r="A200" s="376"/>
      <c r="B200" s="10"/>
      <c r="C200" s="104" t="s">
        <v>114</v>
      </c>
      <c r="D200" s="20" t="s">
        <v>19</v>
      </c>
      <c r="E200" s="20" t="s">
        <v>103</v>
      </c>
      <c r="F200" s="20" t="s">
        <v>120</v>
      </c>
      <c r="G200" s="20" t="s">
        <v>391</v>
      </c>
      <c r="H200" s="20" t="s">
        <v>190</v>
      </c>
      <c r="I200" s="20" t="s">
        <v>61</v>
      </c>
      <c r="J200" s="382">
        <f>152-53.4</f>
        <v>98.6</v>
      </c>
    </row>
    <row r="201" spans="1:10" ht="18.75">
      <c r="A201" s="376"/>
      <c r="B201" s="10"/>
      <c r="C201" s="130" t="s">
        <v>313</v>
      </c>
      <c r="D201" s="18" t="s">
        <v>19</v>
      </c>
      <c r="E201" s="112" t="s">
        <v>103</v>
      </c>
      <c r="F201" s="18" t="s">
        <v>120</v>
      </c>
      <c r="G201" s="18" t="s">
        <v>210</v>
      </c>
      <c r="H201" s="56"/>
      <c r="I201" s="56"/>
      <c r="J201" s="408">
        <f>J202</f>
        <v>1168.8</v>
      </c>
    </row>
    <row r="202" spans="1:10" ht="18.75">
      <c r="A202" s="376"/>
      <c r="B202" s="10"/>
      <c r="C202" s="104" t="s">
        <v>35</v>
      </c>
      <c r="D202" s="20" t="s">
        <v>19</v>
      </c>
      <c r="E202" s="55" t="s">
        <v>103</v>
      </c>
      <c r="F202" s="55" t="s">
        <v>120</v>
      </c>
      <c r="G202" s="55" t="s">
        <v>210</v>
      </c>
      <c r="H202" s="55" t="s">
        <v>31</v>
      </c>
      <c r="I202" s="20" t="s">
        <v>32</v>
      </c>
      <c r="J202" s="297">
        <v>1168.8</v>
      </c>
    </row>
    <row r="203" spans="1:10" ht="37.5">
      <c r="A203" s="376"/>
      <c r="B203" s="10"/>
      <c r="C203" s="131" t="s">
        <v>209</v>
      </c>
      <c r="D203" s="18" t="s">
        <v>19</v>
      </c>
      <c r="E203" s="45" t="s">
        <v>103</v>
      </c>
      <c r="F203" s="26" t="s">
        <v>120</v>
      </c>
      <c r="G203" s="26" t="s">
        <v>211</v>
      </c>
      <c r="H203" s="47"/>
      <c r="I203" s="47"/>
      <c r="J203" s="313">
        <f>J204</f>
        <v>15661.2</v>
      </c>
    </row>
    <row r="204" spans="1:10" ht="36">
      <c r="A204" s="376"/>
      <c r="B204" s="10"/>
      <c r="C204" s="132" t="s">
        <v>318</v>
      </c>
      <c r="D204" s="55" t="s">
        <v>19</v>
      </c>
      <c r="E204" s="22" t="s">
        <v>103</v>
      </c>
      <c r="F204" s="22" t="s">
        <v>120</v>
      </c>
      <c r="G204" s="22" t="s">
        <v>211</v>
      </c>
      <c r="H204" s="22" t="s">
        <v>338</v>
      </c>
      <c r="I204" s="20" t="s">
        <v>267</v>
      </c>
      <c r="J204" s="318">
        <f>3306.2+2700+9655</f>
        <v>15661.2</v>
      </c>
    </row>
    <row r="205" spans="1:10" ht="37.5">
      <c r="A205" s="376"/>
      <c r="B205" s="10"/>
      <c r="C205" s="165" t="s">
        <v>314</v>
      </c>
      <c r="D205" s="18" t="s">
        <v>19</v>
      </c>
      <c r="E205" s="45" t="s">
        <v>103</v>
      </c>
      <c r="F205" s="26" t="s">
        <v>120</v>
      </c>
      <c r="G205" s="26" t="s">
        <v>286</v>
      </c>
      <c r="H205" s="56"/>
      <c r="I205" s="56"/>
      <c r="J205" s="323">
        <f>J206</f>
        <v>20193.8</v>
      </c>
    </row>
    <row r="206" spans="1:10" ht="36">
      <c r="A206" s="376"/>
      <c r="B206" s="10"/>
      <c r="C206" s="166" t="s">
        <v>318</v>
      </c>
      <c r="D206" s="20" t="s">
        <v>19</v>
      </c>
      <c r="E206" s="20" t="s">
        <v>103</v>
      </c>
      <c r="F206" s="20" t="s">
        <v>120</v>
      </c>
      <c r="G206" s="20" t="s">
        <v>286</v>
      </c>
      <c r="H206" s="20" t="s">
        <v>338</v>
      </c>
      <c r="I206" s="20" t="s">
        <v>267</v>
      </c>
      <c r="J206" s="318">
        <v>20193.8</v>
      </c>
    </row>
    <row r="207" spans="1:10" ht="37.5">
      <c r="A207" s="376"/>
      <c r="B207" s="10"/>
      <c r="C207" s="226" t="s">
        <v>398</v>
      </c>
      <c r="D207" s="26" t="s">
        <v>19</v>
      </c>
      <c r="E207" s="45" t="s">
        <v>103</v>
      </c>
      <c r="F207" s="26" t="s">
        <v>120</v>
      </c>
      <c r="G207" s="26" t="s">
        <v>397</v>
      </c>
      <c r="H207" s="47"/>
      <c r="I207" s="47"/>
      <c r="J207" s="313">
        <f>J208</f>
        <v>3188.9</v>
      </c>
    </row>
    <row r="208" spans="1:10" ht="36">
      <c r="A208" s="376"/>
      <c r="B208" s="10"/>
      <c r="C208" s="409" t="s">
        <v>400</v>
      </c>
      <c r="D208" s="412" t="s">
        <v>19</v>
      </c>
      <c r="E208" s="412" t="s">
        <v>103</v>
      </c>
      <c r="F208" s="412" t="s">
        <v>120</v>
      </c>
      <c r="G208" s="412" t="s">
        <v>397</v>
      </c>
      <c r="H208" s="412" t="s">
        <v>338</v>
      </c>
      <c r="I208" s="412" t="s">
        <v>401</v>
      </c>
      <c r="J208" s="406">
        <v>3188.9</v>
      </c>
    </row>
    <row r="209" spans="1:10" ht="18.75">
      <c r="A209" s="376"/>
      <c r="B209" s="10"/>
      <c r="C209" s="287" t="s">
        <v>133</v>
      </c>
      <c r="D209" s="12" t="s">
        <v>19</v>
      </c>
      <c r="E209" s="413" t="s">
        <v>103</v>
      </c>
      <c r="F209" s="12" t="s">
        <v>120</v>
      </c>
      <c r="G209" s="12" t="s">
        <v>134</v>
      </c>
      <c r="H209" s="76"/>
      <c r="I209" s="275"/>
      <c r="J209" s="414">
        <f>J212+J210</f>
        <v>1601.8</v>
      </c>
    </row>
    <row r="210" spans="1:10" ht="37.5">
      <c r="A210" s="376"/>
      <c r="B210" s="10"/>
      <c r="C210" s="127" t="s">
        <v>135</v>
      </c>
      <c r="D210" s="18" t="s">
        <v>19</v>
      </c>
      <c r="E210" s="26" t="s">
        <v>103</v>
      </c>
      <c r="F210" s="26" t="s">
        <v>120</v>
      </c>
      <c r="G210" s="26" t="s">
        <v>136</v>
      </c>
      <c r="H210" s="47"/>
      <c r="I210" s="47"/>
      <c r="J210" s="313">
        <f>J211</f>
        <v>1601.8</v>
      </c>
    </row>
    <row r="211" spans="1:10" ht="18.75">
      <c r="A211" s="376"/>
      <c r="B211" s="10"/>
      <c r="C211" s="128" t="s">
        <v>35</v>
      </c>
      <c r="D211" s="20" t="s">
        <v>19</v>
      </c>
      <c r="E211" s="22" t="s">
        <v>103</v>
      </c>
      <c r="F211" s="20" t="s">
        <v>120</v>
      </c>
      <c r="G211" s="20" t="s">
        <v>136</v>
      </c>
      <c r="H211" s="20" t="s">
        <v>31</v>
      </c>
      <c r="I211" s="20" t="s">
        <v>32</v>
      </c>
      <c r="J211" s="314">
        <v>1601.8</v>
      </c>
    </row>
    <row r="212" spans="1:10" ht="37.5">
      <c r="A212" s="376"/>
      <c r="B212" s="10"/>
      <c r="C212" s="226" t="s">
        <v>139</v>
      </c>
      <c r="D212" s="85" t="s">
        <v>19</v>
      </c>
      <c r="E212" s="98" t="s">
        <v>103</v>
      </c>
      <c r="F212" s="98" t="s">
        <v>120</v>
      </c>
      <c r="G212" s="26" t="s">
        <v>140</v>
      </c>
      <c r="H212" s="47"/>
      <c r="I212" s="47"/>
      <c r="J212" s="313">
        <f>J213</f>
        <v>0</v>
      </c>
    </row>
    <row r="213" spans="1:10" ht="18.75">
      <c r="A213" s="376"/>
      <c r="B213" s="10"/>
      <c r="C213" s="233" t="s">
        <v>35</v>
      </c>
      <c r="D213" s="55" t="s">
        <v>19</v>
      </c>
      <c r="E213" s="88" t="s">
        <v>103</v>
      </c>
      <c r="F213" s="90" t="s">
        <v>120</v>
      </c>
      <c r="G213" s="90" t="s">
        <v>140</v>
      </c>
      <c r="H213" s="238" t="s">
        <v>31</v>
      </c>
      <c r="I213" s="20" t="s">
        <v>32</v>
      </c>
      <c r="J213" s="318">
        <f>11.2-11.2</f>
        <v>0</v>
      </c>
    </row>
    <row r="214" spans="1:10" ht="18.75">
      <c r="A214" s="376"/>
      <c r="B214" s="10"/>
      <c r="C214" s="181" t="s">
        <v>323</v>
      </c>
      <c r="D214" s="16" t="s">
        <v>19</v>
      </c>
      <c r="E214" s="95" t="s">
        <v>103</v>
      </c>
      <c r="F214" s="16" t="s">
        <v>120</v>
      </c>
      <c r="G214" s="16" t="s">
        <v>326</v>
      </c>
      <c r="H214" s="76"/>
      <c r="I214" s="22"/>
      <c r="J214" s="324">
        <f>J215</f>
        <v>1406.7</v>
      </c>
    </row>
    <row r="215" spans="1:10" ht="56.25">
      <c r="A215" s="376"/>
      <c r="B215" s="10"/>
      <c r="C215" s="269" t="s">
        <v>384</v>
      </c>
      <c r="D215" s="26" t="s">
        <v>19</v>
      </c>
      <c r="E215" s="45" t="s">
        <v>103</v>
      </c>
      <c r="F215" s="26" t="s">
        <v>120</v>
      </c>
      <c r="G215" s="26" t="s">
        <v>386</v>
      </c>
      <c r="H215" s="284"/>
      <c r="I215" s="47"/>
      <c r="J215" s="313">
        <f>J216</f>
        <v>1406.7</v>
      </c>
    </row>
    <row r="216" spans="1:10" ht="36">
      <c r="A216" s="376"/>
      <c r="B216" s="10"/>
      <c r="C216" s="176" t="s">
        <v>385</v>
      </c>
      <c r="D216" s="20" t="s">
        <v>19</v>
      </c>
      <c r="E216" s="20" t="s">
        <v>103</v>
      </c>
      <c r="F216" s="20" t="s">
        <v>120</v>
      </c>
      <c r="G216" s="20" t="s">
        <v>386</v>
      </c>
      <c r="H216" s="281" t="s">
        <v>328</v>
      </c>
      <c r="I216" s="20" t="s">
        <v>387</v>
      </c>
      <c r="J216" s="318">
        <v>1406.7</v>
      </c>
    </row>
    <row r="217" spans="1:10" ht="18.75">
      <c r="A217" s="376"/>
      <c r="B217" s="10"/>
      <c r="C217" s="158" t="s">
        <v>141</v>
      </c>
      <c r="D217" s="16" t="s">
        <v>19</v>
      </c>
      <c r="E217" s="16" t="s">
        <v>103</v>
      </c>
      <c r="F217" s="159" t="s">
        <v>142</v>
      </c>
      <c r="G217" s="73"/>
      <c r="H217" s="73"/>
      <c r="I217" s="73"/>
      <c r="J217" s="325">
        <f>J222+J218</f>
        <v>8024.5</v>
      </c>
    </row>
    <row r="218" spans="1:10" ht="36.75" customHeight="1">
      <c r="A218" s="376"/>
      <c r="B218" s="10"/>
      <c r="C218" s="126" t="s">
        <v>121</v>
      </c>
      <c r="D218" s="150" t="s">
        <v>19</v>
      </c>
      <c r="E218" s="16" t="s">
        <v>103</v>
      </c>
      <c r="F218" s="16" t="s">
        <v>142</v>
      </c>
      <c r="G218" s="16" t="s">
        <v>122</v>
      </c>
      <c r="H218" s="16"/>
      <c r="I218" s="22"/>
      <c r="J218" s="292">
        <f>J219</f>
        <v>0</v>
      </c>
    </row>
    <row r="219" spans="1:10" ht="52.5" customHeight="1">
      <c r="A219" s="376"/>
      <c r="B219" s="10"/>
      <c r="C219" s="127" t="s">
        <v>123</v>
      </c>
      <c r="D219" s="26" t="s">
        <v>19</v>
      </c>
      <c r="E219" s="26" t="s">
        <v>103</v>
      </c>
      <c r="F219" s="26" t="s">
        <v>142</v>
      </c>
      <c r="G219" s="26" t="s">
        <v>124</v>
      </c>
      <c r="H219" s="26"/>
      <c r="I219" s="47"/>
      <c r="J219" s="305">
        <f>J220+J221</f>
        <v>0</v>
      </c>
    </row>
    <row r="220" spans="1:10" ht="18.75">
      <c r="A220" s="376"/>
      <c r="B220" s="10"/>
      <c r="C220" s="239" t="s">
        <v>105</v>
      </c>
      <c r="D220" s="55" t="s">
        <v>19</v>
      </c>
      <c r="E220" s="20" t="s">
        <v>103</v>
      </c>
      <c r="F220" s="20" t="s">
        <v>142</v>
      </c>
      <c r="G220" s="20" t="s">
        <v>124</v>
      </c>
      <c r="H220" s="20" t="s">
        <v>106</v>
      </c>
      <c r="I220" s="55" t="s">
        <v>32</v>
      </c>
      <c r="J220" s="296">
        <f>700-700</f>
        <v>0</v>
      </c>
    </row>
    <row r="221" spans="1:10" ht="18.75" hidden="1">
      <c r="A221" s="376"/>
      <c r="B221" s="10"/>
      <c r="C221" s="104" t="s">
        <v>114</v>
      </c>
      <c r="D221" s="20" t="s">
        <v>19</v>
      </c>
      <c r="E221" s="20" t="s">
        <v>103</v>
      </c>
      <c r="F221" s="20" t="s">
        <v>142</v>
      </c>
      <c r="G221" s="20" t="s">
        <v>266</v>
      </c>
      <c r="H221" s="20" t="s">
        <v>31</v>
      </c>
      <c r="I221" s="20" t="s">
        <v>61</v>
      </c>
      <c r="J221" s="297">
        <v>0</v>
      </c>
    </row>
    <row r="222" spans="1:10" ht="18.75">
      <c r="A222" s="376"/>
      <c r="B222" s="10"/>
      <c r="C222" s="84" t="s">
        <v>141</v>
      </c>
      <c r="D222" s="16" t="s">
        <v>19</v>
      </c>
      <c r="E222" s="36" t="s">
        <v>103</v>
      </c>
      <c r="F222" s="85" t="s">
        <v>142</v>
      </c>
      <c r="G222" s="45" t="s">
        <v>143</v>
      </c>
      <c r="H222" s="16"/>
      <c r="I222" s="16"/>
      <c r="J222" s="293">
        <f>J223+J228+J234+J242+J253+J256+J237</f>
        <v>8024.5</v>
      </c>
    </row>
    <row r="223" spans="1:10" ht="24.75" customHeight="1">
      <c r="A223" s="376"/>
      <c r="B223" s="10"/>
      <c r="C223" s="84" t="s">
        <v>144</v>
      </c>
      <c r="D223" s="26" t="s">
        <v>19</v>
      </c>
      <c r="E223" s="26" t="s">
        <v>103</v>
      </c>
      <c r="F223" s="85" t="s">
        <v>142</v>
      </c>
      <c r="G223" s="85" t="s">
        <v>145</v>
      </c>
      <c r="H223" s="26"/>
      <c r="I223" s="26"/>
      <c r="J223" s="305">
        <f>J224+J225+J227</f>
        <v>4038.8</v>
      </c>
    </row>
    <row r="224" spans="1:10" ht="18.75">
      <c r="A224" s="376"/>
      <c r="B224" s="10"/>
      <c r="C224" s="67" t="s">
        <v>35</v>
      </c>
      <c r="D224" s="55" t="s">
        <v>19</v>
      </c>
      <c r="E224" s="55" t="s">
        <v>103</v>
      </c>
      <c r="F224" s="86" t="s">
        <v>142</v>
      </c>
      <c r="G224" s="86" t="s">
        <v>145</v>
      </c>
      <c r="H224" s="86" t="s">
        <v>31</v>
      </c>
      <c r="I224" s="55" t="s">
        <v>32</v>
      </c>
      <c r="J224" s="384">
        <f>4394.1-200-194.4-46.1-18.9-0.7-30-55.1-4.3</f>
        <v>3844.6000000000004</v>
      </c>
    </row>
    <row r="225" spans="1:10" ht="18.75" hidden="1">
      <c r="A225" s="376"/>
      <c r="B225" s="10"/>
      <c r="C225" s="67" t="s">
        <v>60</v>
      </c>
      <c r="D225" s="55" t="s">
        <v>19</v>
      </c>
      <c r="E225" s="55" t="s">
        <v>103</v>
      </c>
      <c r="F225" s="86" t="s">
        <v>142</v>
      </c>
      <c r="G225" s="86" t="s">
        <v>145</v>
      </c>
      <c r="H225" s="86" t="s">
        <v>31</v>
      </c>
      <c r="I225" s="55" t="s">
        <v>61</v>
      </c>
      <c r="J225" s="384">
        <v>0</v>
      </c>
    </row>
    <row r="226" spans="1:10" ht="18.75" hidden="1">
      <c r="A226" s="376"/>
      <c r="B226" s="10"/>
      <c r="C226" s="67" t="s">
        <v>131</v>
      </c>
      <c r="D226" s="55" t="s">
        <v>19</v>
      </c>
      <c r="E226" s="55" t="s">
        <v>103</v>
      </c>
      <c r="F226" s="86" t="s">
        <v>142</v>
      </c>
      <c r="G226" s="86" t="s">
        <v>145</v>
      </c>
      <c r="H226" s="86" t="s">
        <v>31</v>
      </c>
      <c r="I226" s="55" t="s">
        <v>116</v>
      </c>
      <c r="J226" s="384"/>
    </row>
    <row r="227" spans="1:10" ht="18.75">
      <c r="A227" s="376"/>
      <c r="B227" s="10"/>
      <c r="C227" s="104" t="s">
        <v>340</v>
      </c>
      <c r="D227" s="20" t="s">
        <v>19</v>
      </c>
      <c r="E227" s="20" t="s">
        <v>103</v>
      </c>
      <c r="F227" s="88" t="s">
        <v>142</v>
      </c>
      <c r="G227" s="88" t="s">
        <v>145</v>
      </c>
      <c r="H227" s="88" t="s">
        <v>190</v>
      </c>
      <c r="I227" s="20" t="s">
        <v>32</v>
      </c>
      <c r="J227" s="382">
        <f>196.3-2.1</f>
        <v>194.20000000000002</v>
      </c>
    </row>
    <row r="228" spans="1:10" ht="34.5" customHeight="1">
      <c r="A228" s="376"/>
      <c r="B228" s="10"/>
      <c r="C228" s="84" t="s">
        <v>146</v>
      </c>
      <c r="D228" s="26" t="s">
        <v>19</v>
      </c>
      <c r="E228" s="26" t="s">
        <v>103</v>
      </c>
      <c r="F228" s="85" t="s">
        <v>142</v>
      </c>
      <c r="G228" s="85" t="s">
        <v>147</v>
      </c>
      <c r="H228" s="89"/>
      <c r="I228" s="56"/>
      <c r="J228" s="415">
        <f>J229+J231+J232+J230+J233</f>
        <v>0</v>
      </c>
    </row>
    <row r="229" spans="1:10" ht="38.25" customHeight="1">
      <c r="A229" s="376"/>
      <c r="B229" s="10"/>
      <c r="C229" s="236" t="s">
        <v>339</v>
      </c>
      <c r="D229" s="55" t="s">
        <v>19</v>
      </c>
      <c r="E229" s="55" t="s">
        <v>103</v>
      </c>
      <c r="F229" s="86" t="s">
        <v>142</v>
      </c>
      <c r="G229" s="86" t="s">
        <v>147</v>
      </c>
      <c r="H229" s="86" t="s">
        <v>338</v>
      </c>
      <c r="I229" s="55" t="s">
        <v>32</v>
      </c>
      <c r="J229" s="384">
        <f>2607-2607</f>
        <v>0</v>
      </c>
    </row>
    <row r="230" spans="1:10" ht="19.5" customHeight="1" hidden="1">
      <c r="A230" s="376"/>
      <c r="B230" s="10"/>
      <c r="C230" s="113" t="s">
        <v>131</v>
      </c>
      <c r="D230" s="55" t="s">
        <v>19</v>
      </c>
      <c r="E230" s="55" t="s">
        <v>103</v>
      </c>
      <c r="F230" s="86" t="s">
        <v>142</v>
      </c>
      <c r="G230" s="86" t="s">
        <v>147</v>
      </c>
      <c r="H230" s="86" t="s">
        <v>338</v>
      </c>
      <c r="I230" s="55" t="s">
        <v>116</v>
      </c>
      <c r="J230" s="384">
        <v>0</v>
      </c>
    </row>
    <row r="231" spans="1:10" ht="19.5" customHeight="1">
      <c r="A231" s="376"/>
      <c r="B231" s="10"/>
      <c r="C231" s="113" t="s">
        <v>35</v>
      </c>
      <c r="D231" s="55" t="s">
        <v>19</v>
      </c>
      <c r="E231" s="55" t="s">
        <v>103</v>
      </c>
      <c r="F231" s="86" t="s">
        <v>142</v>
      </c>
      <c r="G231" s="86" t="s">
        <v>147</v>
      </c>
      <c r="H231" s="86" t="s">
        <v>31</v>
      </c>
      <c r="I231" s="55" t="s">
        <v>32</v>
      </c>
      <c r="J231" s="384">
        <f>5200-5200</f>
        <v>0</v>
      </c>
    </row>
    <row r="232" spans="1:10" ht="19.5" customHeight="1">
      <c r="A232" s="376"/>
      <c r="B232" s="10"/>
      <c r="C232" s="113" t="s">
        <v>114</v>
      </c>
      <c r="D232" s="55" t="s">
        <v>19</v>
      </c>
      <c r="E232" s="55" t="s">
        <v>103</v>
      </c>
      <c r="F232" s="86" t="s">
        <v>142</v>
      </c>
      <c r="G232" s="86" t="s">
        <v>147</v>
      </c>
      <c r="H232" s="86" t="s">
        <v>338</v>
      </c>
      <c r="I232" s="55" t="s">
        <v>61</v>
      </c>
      <c r="J232" s="384">
        <f>194.1-194.1</f>
        <v>0</v>
      </c>
    </row>
    <row r="233" spans="1:10" ht="39.75" customHeight="1">
      <c r="A233" s="376"/>
      <c r="B233" s="10"/>
      <c r="C233" s="66" t="s">
        <v>353</v>
      </c>
      <c r="D233" s="20" t="s">
        <v>19</v>
      </c>
      <c r="E233" s="20" t="s">
        <v>103</v>
      </c>
      <c r="F233" s="88" t="s">
        <v>142</v>
      </c>
      <c r="G233" s="88" t="s">
        <v>147</v>
      </c>
      <c r="H233" s="88" t="s">
        <v>31</v>
      </c>
      <c r="I233" s="20" t="s">
        <v>352</v>
      </c>
      <c r="J233" s="382">
        <f>302-302</f>
        <v>0</v>
      </c>
    </row>
    <row r="234" spans="1:10" ht="18.75">
      <c r="A234" s="376"/>
      <c r="B234" s="10"/>
      <c r="C234" s="84" t="s">
        <v>148</v>
      </c>
      <c r="D234" s="26" t="s">
        <v>19</v>
      </c>
      <c r="E234" s="18" t="s">
        <v>103</v>
      </c>
      <c r="F234" s="18" t="s">
        <v>142</v>
      </c>
      <c r="G234" s="18" t="s">
        <v>149</v>
      </c>
      <c r="H234" s="89"/>
      <c r="I234" s="56"/>
      <c r="J234" s="415">
        <f>J235+J236</f>
        <v>368</v>
      </c>
    </row>
    <row r="235" spans="1:10" ht="36">
      <c r="A235" s="376"/>
      <c r="B235" s="10"/>
      <c r="C235" s="236" t="s">
        <v>339</v>
      </c>
      <c r="D235" s="55" t="s">
        <v>19</v>
      </c>
      <c r="E235" s="55" t="s">
        <v>103</v>
      </c>
      <c r="F235" s="86" t="s">
        <v>142</v>
      </c>
      <c r="G235" s="86" t="s">
        <v>149</v>
      </c>
      <c r="H235" s="86" t="s">
        <v>338</v>
      </c>
      <c r="I235" s="55" t="s">
        <v>32</v>
      </c>
      <c r="J235" s="384">
        <f>350+18</f>
        <v>368</v>
      </c>
    </row>
    <row r="236" spans="1:10" ht="18.75">
      <c r="A236" s="376"/>
      <c r="B236" s="10"/>
      <c r="C236" s="66" t="s">
        <v>35</v>
      </c>
      <c r="D236" s="20" t="s">
        <v>19</v>
      </c>
      <c r="E236" s="20" t="s">
        <v>103</v>
      </c>
      <c r="F236" s="88" t="s">
        <v>142</v>
      </c>
      <c r="G236" s="88" t="s">
        <v>149</v>
      </c>
      <c r="H236" s="88" t="s">
        <v>31</v>
      </c>
      <c r="I236" s="20" t="s">
        <v>32</v>
      </c>
      <c r="J236" s="382">
        <f>150-18-99-33</f>
        <v>0</v>
      </c>
    </row>
    <row r="237" spans="1:10" ht="18.75">
      <c r="A237" s="376"/>
      <c r="B237" s="10"/>
      <c r="C237" s="127" t="s">
        <v>235</v>
      </c>
      <c r="D237" s="26" t="s">
        <v>19</v>
      </c>
      <c r="E237" s="45" t="s">
        <v>103</v>
      </c>
      <c r="F237" s="26" t="s">
        <v>142</v>
      </c>
      <c r="G237" s="26" t="s">
        <v>236</v>
      </c>
      <c r="H237" s="47"/>
      <c r="I237" s="47"/>
      <c r="J237" s="381">
        <f>J238+J239+J240+J241</f>
        <v>427.7</v>
      </c>
    </row>
    <row r="238" spans="1:10" ht="18.75">
      <c r="A238" s="376"/>
      <c r="B238" s="10"/>
      <c r="C238" s="113" t="s">
        <v>340</v>
      </c>
      <c r="D238" s="55" t="s">
        <v>19</v>
      </c>
      <c r="E238" s="55" t="s">
        <v>103</v>
      </c>
      <c r="F238" s="55" t="s">
        <v>142</v>
      </c>
      <c r="G238" s="55" t="s">
        <v>236</v>
      </c>
      <c r="H238" s="55" t="s">
        <v>190</v>
      </c>
      <c r="I238" s="55" t="s">
        <v>32</v>
      </c>
      <c r="J238" s="384">
        <v>10.8</v>
      </c>
    </row>
    <row r="239" spans="1:10" ht="18.75">
      <c r="A239" s="376"/>
      <c r="B239" s="10"/>
      <c r="C239" s="113" t="s">
        <v>114</v>
      </c>
      <c r="D239" s="55" t="s">
        <v>19</v>
      </c>
      <c r="E239" s="55" t="s">
        <v>103</v>
      </c>
      <c r="F239" s="55" t="s">
        <v>142</v>
      </c>
      <c r="G239" s="55" t="s">
        <v>236</v>
      </c>
      <c r="H239" s="55" t="s">
        <v>190</v>
      </c>
      <c r="I239" s="55" t="s">
        <v>61</v>
      </c>
      <c r="J239" s="384">
        <v>25.5</v>
      </c>
    </row>
    <row r="240" spans="1:10" ht="18.75">
      <c r="A240" s="376"/>
      <c r="B240" s="10"/>
      <c r="C240" s="67" t="s">
        <v>35</v>
      </c>
      <c r="D240" s="55" t="s">
        <v>19</v>
      </c>
      <c r="E240" s="55" t="s">
        <v>103</v>
      </c>
      <c r="F240" s="55" t="s">
        <v>142</v>
      </c>
      <c r="G240" s="55" t="s">
        <v>236</v>
      </c>
      <c r="H240" s="55" t="s">
        <v>31</v>
      </c>
      <c r="I240" s="55" t="s">
        <v>32</v>
      </c>
      <c r="J240" s="384">
        <v>0</v>
      </c>
    </row>
    <row r="241" spans="1:10" ht="36">
      <c r="A241" s="376"/>
      <c r="B241" s="10"/>
      <c r="C241" s="286" t="s">
        <v>339</v>
      </c>
      <c r="D241" s="20" t="s">
        <v>19</v>
      </c>
      <c r="E241" s="20" t="s">
        <v>103</v>
      </c>
      <c r="F241" s="20" t="s">
        <v>142</v>
      </c>
      <c r="G241" s="20" t="s">
        <v>236</v>
      </c>
      <c r="H241" s="20" t="s">
        <v>338</v>
      </c>
      <c r="I241" s="20" t="s">
        <v>32</v>
      </c>
      <c r="J241" s="382">
        <f>400-8.6</f>
        <v>391.4</v>
      </c>
    </row>
    <row r="242" spans="1:10" ht="18.75">
      <c r="A242" s="376"/>
      <c r="B242" s="10"/>
      <c r="C242" s="84" t="s">
        <v>284</v>
      </c>
      <c r="D242" s="26" t="s">
        <v>19</v>
      </c>
      <c r="E242" s="26" t="s">
        <v>103</v>
      </c>
      <c r="F242" s="26" t="s">
        <v>142</v>
      </c>
      <c r="G242" s="26" t="s">
        <v>150</v>
      </c>
      <c r="H242" s="91"/>
      <c r="I242" s="47"/>
      <c r="J242" s="407">
        <f>J243+J244+J245+J246+J250+J251+J247+J249+J248+J252</f>
        <v>2114.5</v>
      </c>
    </row>
    <row r="243" spans="1:10" ht="36">
      <c r="A243" s="376"/>
      <c r="B243" s="10"/>
      <c r="C243" s="236" t="s">
        <v>339</v>
      </c>
      <c r="D243" s="55" t="s">
        <v>19</v>
      </c>
      <c r="E243" s="55" t="s">
        <v>103</v>
      </c>
      <c r="F243" s="86" t="s">
        <v>142</v>
      </c>
      <c r="G243" s="86" t="s">
        <v>150</v>
      </c>
      <c r="H243" s="86" t="s">
        <v>338</v>
      </c>
      <c r="I243" s="55" t="s">
        <v>32</v>
      </c>
      <c r="J243" s="384">
        <f>900-30+80.6-11.6</f>
        <v>939</v>
      </c>
    </row>
    <row r="244" spans="1:10" ht="18.75" hidden="1">
      <c r="A244" s="376"/>
      <c r="B244" s="10"/>
      <c r="C244" s="113" t="s">
        <v>114</v>
      </c>
      <c r="D244" s="55" t="s">
        <v>19</v>
      </c>
      <c r="E244" s="55" t="s">
        <v>103</v>
      </c>
      <c r="F244" s="86" t="s">
        <v>142</v>
      </c>
      <c r="G244" s="86" t="s">
        <v>150</v>
      </c>
      <c r="H244" s="86" t="s">
        <v>110</v>
      </c>
      <c r="I244" s="55" t="s">
        <v>61</v>
      </c>
      <c r="J244" s="384">
        <v>0</v>
      </c>
    </row>
    <row r="245" spans="1:10" ht="18.75" hidden="1">
      <c r="A245" s="376"/>
      <c r="B245" s="10"/>
      <c r="C245" s="67" t="s">
        <v>131</v>
      </c>
      <c r="D245" s="55" t="s">
        <v>19</v>
      </c>
      <c r="E245" s="55" t="s">
        <v>103</v>
      </c>
      <c r="F245" s="86" t="s">
        <v>142</v>
      </c>
      <c r="G245" s="86" t="s">
        <v>150</v>
      </c>
      <c r="H245" s="86" t="s">
        <v>110</v>
      </c>
      <c r="I245" s="55" t="s">
        <v>116</v>
      </c>
      <c r="J245" s="384">
        <v>0</v>
      </c>
    </row>
    <row r="246" spans="1:10" ht="18.75">
      <c r="A246" s="376"/>
      <c r="B246" s="10"/>
      <c r="C246" s="113" t="s">
        <v>35</v>
      </c>
      <c r="D246" s="55" t="s">
        <v>19</v>
      </c>
      <c r="E246" s="55" t="s">
        <v>103</v>
      </c>
      <c r="F246" s="55" t="s">
        <v>142</v>
      </c>
      <c r="G246" s="86" t="s">
        <v>150</v>
      </c>
      <c r="H246" s="86" t="s">
        <v>31</v>
      </c>
      <c r="I246" s="86" t="s">
        <v>32</v>
      </c>
      <c r="J246" s="384">
        <f>462.9-49.6-0.5</f>
        <v>412.79999999999995</v>
      </c>
    </row>
    <row r="247" spans="1:10" ht="18.75">
      <c r="A247" s="376"/>
      <c r="B247" s="10"/>
      <c r="C247" s="67" t="s">
        <v>60</v>
      </c>
      <c r="D247" s="55" t="s">
        <v>19</v>
      </c>
      <c r="E247" s="55" t="s">
        <v>103</v>
      </c>
      <c r="F247" s="55" t="s">
        <v>142</v>
      </c>
      <c r="G247" s="86" t="s">
        <v>150</v>
      </c>
      <c r="H247" s="86" t="s">
        <v>31</v>
      </c>
      <c r="I247" s="86" t="s">
        <v>61</v>
      </c>
      <c r="J247" s="384">
        <f>320.7-320.7</f>
        <v>0</v>
      </c>
    </row>
    <row r="248" spans="1:10" ht="18.75">
      <c r="A248" s="376"/>
      <c r="B248" s="10"/>
      <c r="C248" s="67" t="s">
        <v>115</v>
      </c>
      <c r="D248" s="55" t="s">
        <v>19</v>
      </c>
      <c r="E248" s="55" t="s">
        <v>103</v>
      </c>
      <c r="F248" s="55" t="s">
        <v>142</v>
      </c>
      <c r="G248" s="86" t="s">
        <v>150</v>
      </c>
      <c r="H248" s="86" t="s">
        <v>31</v>
      </c>
      <c r="I248" s="86" t="s">
        <v>116</v>
      </c>
      <c r="J248" s="384">
        <v>100</v>
      </c>
    </row>
    <row r="249" spans="1:10" ht="18.75">
      <c r="A249" s="376"/>
      <c r="B249" s="10"/>
      <c r="C249" s="113" t="s">
        <v>340</v>
      </c>
      <c r="D249" s="55" t="s">
        <v>19</v>
      </c>
      <c r="E249" s="55" t="s">
        <v>103</v>
      </c>
      <c r="F249" s="55" t="s">
        <v>142</v>
      </c>
      <c r="G249" s="86" t="s">
        <v>150</v>
      </c>
      <c r="H249" s="86" t="s">
        <v>190</v>
      </c>
      <c r="I249" s="86" t="s">
        <v>32</v>
      </c>
      <c r="J249" s="384">
        <f>492.9-4.7</f>
        <v>488.2</v>
      </c>
    </row>
    <row r="250" spans="1:10" ht="18.75" customHeight="1">
      <c r="A250" s="376"/>
      <c r="B250" s="10"/>
      <c r="C250" s="67" t="s">
        <v>60</v>
      </c>
      <c r="D250" s="55" t="s">
        <v>19</v>
      </c>
      <c r="E250" s="55" t="s">
        <v>103</v>
      </c>
      <c r="F250" s="55" t="s">
        <v>142</v>
      </c>
      <c r="G250" s="86" t="s">
        <v>150</v>
      </c>
      <c r="H250" s="86" t="s">
        <v>190</v>
      </c>
      <c r="I250" s="86" t="s">
        <v>61</v>
      </c>
      <c r="J250" s="384">
        <v>174.5</v>
      </c>
    </row>
    <row r="251" spans="1:10" ht="18.75" hidden="1">
      <c r="A251" s="376"/>
      <c r="B251" s="10"/>
      <c r="C251" s="69" t="s">
        <v>131</v>
      </c>
      <c r="D251" s="22" t="s">
        <v>19</v>
      </c>
      <c r="E251" s="22" t="s">
        <v>103</v>
      </c>
      <c r="F251" s="22" t="s">
        <v>142</v>
      </c>
      <c r="G251" s="90" t="s">
        <v>150</v>
      </c>
      <c r="H251" s="90" t="s">
        <v>31</v>
      </c>
      <c r="I251" s="90" t="s">
        <v>116</v>
      </c>
      <c r="J251" s="379">
        <v>0</v>
      </c>
    </row>
    <row r="252" spans="1:10" ht="18.75">
      <c r="A252" s="376"/>
      <c r="B252" s="10"/>
      <c r="C252" s="66" t="s">
        <v>60</v>
      </c>
      <c r="D252" s="20" t="s">
        <v>19</v>
      </c>
      <c r="E252" s="20" t="s">
        <v>103</v>
      </c>
      <c r="F252" s="88" t="s">
        <v>142</v>
      </c>
      <c r="G252" s="88" t="s">
        <v>150</v>
      </c>
      <c r="H252" s="88" t="s">
        <v>338</v>
      </c>
      <c r="I252" s="20" t="s">
        <v>61</v>
      </c>
      <c r="J252" s="379">
        <f>0.4-0.4</f>
        <v>0</v>
      </c>
    </row>
    <row r="253" spans="1:10" ht="18.75">
      <c r="A253" s="376"/>
      <c r="B253" s="10"/>
      <c r="C253" s="92" t="s">
        <v>151</v>
      </c>
      <c r="D253" s="18" t="s">
        <v>19</v>
      </c>
      <c r="E253" s="18" t="s">
        <v>103</v>
      </c>
      <c r="F253" s="18" t="s">
        <v>142</v>
      </c>
      <c r="G253" s="18" t="s">
        <v>152</v>
      </c>
      <c r="H253" s="89"/>
      <c r="I253" s="89"/>
      <c r="J253" s="408">
        <f>J254+J255</f>
        <v>1075.5</v>
      </c>
    </row>
    <row r="254" spans="1:10" ht="36">
      <c r="A254" s="376"/>
      <c r="B254" s="10"/>
      <c r="C254" s="236" t="s">
        <v>339</v>
      </c>
      <c r="D254" s="55" t="s">
        <v>19</v>
      </c>
      <c r="E254" s="55" t="s">
        <v>103</v>
      </c>
      <c r="F254" s="55" t="s">
        <v>142</v>
      </c>
      <c r="G254" s="86" t="s">
        <v>152</v>
      </c>
      <c r="H254" s="86" t="s">
        <v>338</v>
      </c>
      <c r="I254" s="86" t="s">
        <v>32</v>
      </c>
      <c r="J254" s="384">
        <v>998</v>
      </c>
    </row>
    <row r="255" spans="1:10" ht="18.75">
      <c r="A255" s="376"/>
      <c r="B255" s="10"/>
      <c r="C255" s="66" t="s">
        <v>35</v>
      </c>
      <c r="D255" s="20" t="s">
        <v>19</v>
      </c>
      <c r="E255" s="20" t="s">
        <v>103</v>
      </c>
      <c r="F255" s="20" t="s">
        <v>142</v>
      </c>
      <c r="G255" s="88" t="s">
        <v>152</v>
      </c>
      <c r="H255" s="88" t="s">
        <v>31</v>
      </c>
      <c r="I255" s="88" t="s">
        <v>32</v>
      </c>
      <c r="J255" s="382">
        <f>114.2-36.7</f>
        <v>77.5</v>
      </c>
    </row>
    <row r="256" spans="1:10" ht="37.5" hidden="1">
      <c r="A256" s="376"/>
      <c r="B256" s="10"/>
      <c r="C256" s="135" t="s">
        <v>212</v>
      </c>
      <c r="D256" s="18" t="s">
        <v>19</v>
      </c>
      <c r="E256" s="134" t="s">
        <v>103</v>
      </c>
      <c r="F256" s="18" t="s">
        <v>142</v>
      </c>
      <c r="G256" s="18" t="s">
        <v>213</v>
      </c>
      <c r="H256" s="56"/>
      <c r="I256" s="91"/>
      <c r="J256" s="407">
        <f>J257</f>
        <v>0</v>
      </c>
    </row>
    <row r="257" spans="1:10" ht="18.75" hidden="1">
      <c r="A257" s="376"/>
      <c r="B257" s="10"/>
      <c r="C257" s="133" t="s">
        <v>35</v>
      </c>
      <c r="D257" s="55" t="s">
        <v>19</v>
      </c>
      <c r="E257" s="55" t="s">
        <v>103</v>
      </c>
      <c r="F257" s="56" t="s">
        <v>142</v>
      </c>
      <c r="G257" s="55" t="s">
        <v>213</v>
      </c>
      <c r="H257" s="55" t="s">
        <v>31</v>
      </c>
      <c r="I257" s="90" t="s">
        <v>32</v>
      </c>
      <c r="J257" s="386"/>
    </row>
    <row r="258" spans="1:10" ht="18.75">
      <c r="A258" s="376"/>
      <c r="B258" s="10"/>
      <c r="C258" s="144" t="s">
        <v>291</v>
      </c>
      <c r="D258" s="16" t="s">
        <v>19</v>
      </c>
      <c r="E258" s="16" t="s">
        <v>103</v>
      </c>
      <c r="F258" s="16" t="s">
        <v>292</v>
      </c>
      <c r="G258" s="73"/>
      <c r="H258" s="73"/>
      <c r="I258" s="73"/>
      <c r="J258" s="416">
        <f>J259</f>
        <v>6817.599999999999</v>
      </c>
    </row>
    <row r="259" spans="1:10" ht="56.25">
      <c r="A259" s="376"/>
      <c r="B259" s="10"/>
      <c r="C259" s="145" t="s">
        <v>26</v>
      </c>
      <c r="D259" s="16" t="s">
        <v>19</v>
      </c>
      <c r="E259" s="16" t="s">
        <v>103</v>
      </c>
      <c r="F259" s="16" t="s">
        <v>292</v>
      </c>
      <c r="G259" s="95" t="s">
        <v>27</v>
      </c>
      <c r="H259" s="73"/>
      <c r="I259" s="73"/>
      <c r="J259" s="327">
        <f>J260</f>
        <v>6817.599999999999</v>
      </c>
    </row>
    <row r="260" spans="1:10" ht="18.75">
      <c r="A260" s="376"/>
      <c r="B260" s="10"/>
      <c r="C260" s="44" t="s">
        <v>188</v>
      </c>
      <c r="D260" s="171" t="s">
        <v>19</v>
      </c>
      <c r="E260" s="36" t="s">
        <v>103</v>
      </c>
      <c r="F260" s="36" t="s">
        <v>292</v>
      </c>
      <c r="G260" s="36" t="s">
        <v>293</v>
      </c>
      <c r="H260" s="172"/>
      <c r="I260" s="172"/>
      <c r="J260" s="328">
        <f>J261+J262</f>
        <v>6817.599999999999</v>
      </c>
    </row>
    <row r="261" spans="1:10" ht="18.75">
      <c r="A261" s="376"/>
      <c r="B261" s="10"/>
      <c r="C261" s="113" t="s">
        <v>340</v>
      </c>
      <c r="D261" s="55" t="s">
        <v>19</v>
      </c>
      <c r="E261" s="55" t="s">
        <v>103</v>
      </c>
      <c r="F261" s="55" t="s">
        <v>292</v>
      </c>
      <c r="G261" s="55" t="s">
        <v>293</v>
      </c>
      <c r="H261" s="55" t="s">
        <v>190</v>
      </c>
      <c r="I261" s="86" t="s">
        <v>32</v>
      </c>
      <c r="J261" s="417">
        <f>6275.5+177.5+30-160.3+14.9</f>
        <v>6337.599999999999</v>
      </c>
    </row>
    <row r="262" spans="1:10" ht="18.75">
      <c r="A262" s="376"/>
      <c r="B262" s="10"/>
      <c r="C262" s="66" t="s">
        <v>60</v>
      </c>
      <c r="D262" s="20" t="s">
        <v>19</v>
      </c>
      <c r="E262" s="20" t="s">
        <v>103</v>
      </c>
      <c r="F262" s="20" t="s">
        <v>292</v>
      </c>
      <c r="G262" s="20" t="s">
        <v>293</v>
      </c>
      <c r="H262" s="20" t="s">
        <v>190</v>
      </c>
      <c r="I262" s="88" t="s">
        <v>61</v>
      </c>
      <c r="J262" s="397">
        <v>480</v>
      </c>
    </row>
    <row r="263" spans="1:10" ht="18.75">
      <c r="A263" s="376"/>
      <c r="B263" s="10"/>
      <c r="C263" s="147" t="s">
        <v>273</v>
      </c>
      <c r="D263" s="150" t="s">
        <v>19</v>
      </c>
      <c r="E263" s="150" t="s">
        <v>277</v>
      </c>
      <c r="F263" s="22"/>
      <c r="G263" s="22"/>
      <c r="H263" s="22"/>
      <c r="I263" s="90"/>
      <c r="J263" s="418">
        <f>J264</f>
        <v>49.6</v>
      </c>
    </row>
    <row r="264" spans="1:10" ht="18.75">
      <c r="A264" s="376"/>
      <c r="B264" s="10"/>
      <c r="C264" s="126" t="s">
        <v>274</v>
      </c>
      <c r="D264" s="16" t="s">
        <v>19</v>
      </c>
      <c r="E264" s="16" t="s">
        <v>277</v>
      </c>
      <c r="F264" s="16" t="s">
        <v>278</v>
      </c>
      <c r="G264" s="16"/>
      <c r="H264" s="16"/>
      <c r="I264" s="16"/>
      <c r="J264" s="380">
        <f>J265</f>
        <v>49.6</v>
      </c>
    </row>
    <row r="265" spans="1:10" ht="18.75">
      <c r="A265" s="376"/>
      <c r="B265" s="10"/>
      <c r="C265" s="97" t="s">
        <v>275</v>
      </c>
      <c r="D265" s="16" t="s">
        <v>19</v>
      </c>
      <c r="E265" s="16" t="s">
        <v>277</v>
      </c>
      <c r="F265" s="16" t="s">
        <v>278</v>
      </c>
      <c r="G265" s="16" t="s">
        <v>279</v>
      </c>
      <c r="H265" s="16"/>
      <c r="I265" s="16"/>
      <c r="J265" s="380">
        <f>J266</f>
        <v>49.6</v>
      </c>
    </row>
    <row r="266" spans="1:10" ht="18.75">
      <c r="A266" s="376"/>
      <c r="B266" s="10"/>
      <c r="C266" s="48" t="s">
        <v>276</v>
      </c>
      <c r="D266" s="26" t="s">
        <v>19</v>
      </c>
      <c r="E266" s="26" t="s">
        <v>277</v>
      </c>
      <c r="F266" s="26" t="s">
        <v>278</v>
      </c>
      <c r="G266" s="26" t="s">
        <v>280</v>
      </c>
      <c r="H266" s="26"/>
      <c r="I266" s="26"/>
      <c r="J266" s="381">
        <f>J267</f>
        <v>49.6</v>
      </c>
    </row>
    <row r="267" spans="1:10" ht="36">
      <c r="A267" s="376"/>
      <c r="B267" s="10"/>
      <c r="C267" s="236" t="s">
        <v>339</v>
      </c>
      <c r="D267" s="20" t="s">
        <v>19</v>
      </c>
      <c r="E267" s="20" t="s">
        <v>277</v>
      </c>
      <c r="F267" s="20" t="s">
        <v>278</v>
      </c>
      <c r="G267" s="20" t="s">
        <v>280</v>
      </c>
      <c r="H267" s="20" t="s">
        <v>338</v>
      </c>
      <c r="I267" s="88" t="s">
        <v>32</v>
      </c>
      <c r="J267" s="382">
        <f>50-0.4</f>
        <v>49.6</v>
      </c>
    </row>
    <row r="268" spans="1:10" ht="18.75">
      <c r="A268" s="376"/>
      <c r="B268" s="10"/>
      <c r="C268" s="94" t="s">
        <v>153</v>
      </c>
      <c r="D268" s="16" t="s">
        <v>19</v>
      </c>
      <c r="E268" s="12" t="s">
        <v>154</v>
      </c>
      <c r="F268" s="95"/>
      <c r="G268" s="95"/>
      <c r="H268" s="95"/>
      <c r="I268" s="73"/>
      <c r="J268" s="419">
        <f>J269+J284</f>
        <v>21106.8</v>
      </c>
    </row>
    <row r="269" spans="1:10" ht="18.75">
      <c r="A269" s="376"/>
      <c r="B269" s="10"/>
      <c r="C269" s="24" t="s">
        <v>184</v>
      </c>
      <c r="D269" s="16" t="s">
        <v>19</v>
      </c>
      <c r="E269" s="16" t="s">
        <v>154</v>
      </c>
      <c r="F269" s="16" t="s">
        <v>185</v>
      </c>
      <c r="G269" s="16"/>
      <c r="H269" s="95"/>
      <c r="I269" s="73"/>
      <c r="J269" s="419">
        <f>J270+J281</f>
        <v>19845.7</v>
      </c>
    </row>
    <row r="270" spans="1:10" ht="37.5">
      <c r="A270" s="376"/>
      <c r="B270" s="10"/>
      <c r="C270" s="24" t="s">
        <v>186</v>
      </c>
      <c r="D270" s="16" t="s">
        <v>19</v>
      </c>
      <c r="E270" s="16" t="s">
        <v>154</v>
      </c>
      <c r="F270" s="16" t="s">
        <v>185</v>
      </c>
      <c r="G270" s="16" t="s">
        <v>187</v>
      </c>
      <c r="H270" s="95"/>
      <c r="I270" s="73"/>
      <c r="J270" s="419">
        <f>J271+J275</f>
        <v>17331.2</v>
      </c>
    </row>
    <row r="271" spans="1:10" ht="37.5">
      <c r="A271" s="376"/>
      <c r="B271" s="10"/>
      <c r="C271" s="48" t="s">
        <v>227</v>
      </c>
      <c r="D271" s="26" t="s">
        <v>19</v>
      </c>
      <c r="E271" s="45" t="s">
        <v>154</v>
      </c>
      <c r="F271" s="26" t="s">
        <v>185</v>
      </c>
      <c r="G271" s="26" t="s">
        <v>228</v>
      </c>
      <c r="H271" s="45"/>
      <c r="I271" s="47"/>
      <c r="J271" s="385">
        <f>J272+J273+J274</f>
        <v>3353.8</v>
      </c>
    </row>
    <row r="272" spans="1:10" ht="18.75">
      <c r="A272" s="376"/>
      <c r="B272" s="10"/>
      <c r="C272" s="67" t="s">
        <v>35</v>
      </c>
      <c r="D272" s="55" t="s">
        <v>19</v>
      </c>
      <c r="E272" s="55" t="s">
        <v>154</v>
      </c>
      <c r="F272" s="55" t="s">
        <v>185</v>
      </c>
      <c r="G272" s="55" t="s">
        <v>228</v>
      </c>
      <c r="H272" s="55" t="s">
        <v>31</v>
      </c>
      <c r="I272" s="55" t="s">
        <v>32</v>
      </c>
      <c r="J272" s="417">
        <v>2901.5</v>
      </c>
    </row>
    <row r="273" spans="1:10" ht="18.75">
      <c r="A273" s="376"/>
      <c r="B273" s="10"/>
      <c r="C273" s="67" t="s">
        <v>60</v>
      </c>
      <c r="D273" s="55" t="s">
        <v>19</v>
      </c>
      <c r="E273" s="55" t="s">
        <v>154</v>
      </c>
      <c r="F273" s="55" t="s">
        <v>185</v>
      </c>
      <c r="G273" s="55" t="s">
        <v>228</v>
      </c>
      <c r="H273" s="55" t="s">
        <v>31</v>
      </c>
      <c r="I273" s="55" t="s">
        <v>61</v>
      </c>
      <c r="J273" s="384">
        <v>294.3</v>
      </c>
    </row>
    <row r="274" spans="1:10" ht="33.75" customHeight="1">
      <c r="A274" s="376"/>
      <c r="B274" s="10"/>
      <c r="C274" s="66" t="s">
        <v>353</v>
      </c>
      <c r="D274" s="20" t="s">
        <v>19</v>
      </c>
      <c r="E274" s="20" t="s">
        <v>154</v>
      </c>
      <c r="F274" s="20" t="s">
        <v>185</v>
      </c>
      <c r="G274" s="20" t="s">
        <v>228</v>
      </c>
      <c r="H274" s="20" t="s">
        <v>31</v>
      </c>
      <c r="I274" s="20" t="s">
        <v>352</v>
      </c>
      <c r="J274" s="382">
        <v>158</v>
      </c>
    </row>
    <row r="275" spans="1:10" ht="18.75">
      <c r="A275" s="376"/>
      <c r="B275" s="10"/>
      <c r="C275" s="265" t="s">
        <v>188</v>
      </c>
      <c r="D275" s="18" t="s">
        <v>19</v>
      </c>
      <c r="E275" s="112" t="s">
        <v>154</v>
      </c>
      <c r="F275" s="112" t="s">
        <v>185</v>
      </c>
      <c r="G275" s="112" t="s">
        <v>189</v>
      </c>
      <c r="H275" s="56"/>
      <c r="I275" s="56"/>
      <c r="J275" s="420">
        <f>J276+J277+J278+J279+J280</f>
        <v>13977.4</v>
      </c>
    </row>
    <row r="276" spans="1:10" ht="18.75">
      <c r="A276" s="376"/>
      <c r="B276" s="10"/>
      <c r="C276" s="113" t="s">
        <v>340</v>
      </c>
      <c r="D276" s="55" t="s">
        <v>19</v>
      </c>
      <c r="E276" s="55" t="s">
        <v>154</v>
      </c>
      <c r="F276" s="55" t="s">
        <v>185</v>
      </c>
      <c r="G276" s="55" t="s">
        <v>189</v>
      </c>
      <c r="H276" s="55" t="s">
        <v>190</v>
      </c>
      <c r="I276" s="55" t="s">
        <v>32</v>
      </c>
      <c r="J276" s="384">
        <f>13021.4-36.5-24.6</f>
        <v>12960.3</v>
      </c>
    </row>
    <row r="277" spans="1:10" ht="18.75">
      <c r="A277" s="376"/>
      <c r="B277" s="10"/>
      <c r="C277" s="67" t="s">
        <v>60</v>
      </c>
      <c r="D277" s="55" t="s">
        <v>19</v>
      </c>
      <c r="E277" s="55" t="s">
        <v>154</v>
      </c>
      <c r="F277" s="55" t="s">
        <v>185</v>
      </c>
      <c r="G277" s="55" t="s">
        <v>189</v>
      </c>
      <c r="H277" s="55" t="s">
        <v>190</v>
      </c>
      <c r="I277" s="55" t="s">
        <v>61</v>
      </c>
      <c r="J277" s="417">
        <v>378.7</v>
      </c>
    </row>
    <row r="278" spans="1:10" ht="54" hidden="1">
      <c r="A278" s="376"/>
      <c r="B278" s="10"/>
      <c r="C278" s="67" t="s">
        <v>332</v>
      </c>
      <c r="D278" s="55" t="s">
        <v>19</v>
      </c>
      <c r="E278" s="55" t="s">
        <v>154</v>
      </c>
      <c r="F278" s="55" t="s">
        <v>185</v>
      </c>
      <c r="G278" s="55" t="s">
        <v>189</v>
      </c>
      <c r="H278" s="55" t="s">
        <v>190</v>
      </c>
      <c r="I278" s="55" t="s">
        <v>331</v>
      </c>
      <c r="J278" s="384">
        <v>0</v>
      </c>
    </row>
    <row r="279" spans="1:10" ht="52.5" customHeight="1">
      <c r="A279" s="376"/>
      <c r="B279" s="10"/>
      <c r="C279" s="66" t="s">
        <v>388</v>
      </c>
      <c r="D279" s="20" t="s">
        <v>19</v>
      </c>
      <c r="E279" s="20" t="s">
        <v>154</v>
      </c>
      <c r="F279" s="20" t="s">
        <v>185</v>
      </c>
      <c r="G279" s="20" t="s">
        <v>189</v>
      </c>
      <c r="H279" s="20" t="s">
        <v>190</v>
      </c>
      <c r="I279" s="20" t="s">
        <v>331</v>
      </c>
      <c r="J279" s="382">
        <v>496</v>
      </c>
    </row>
    <row r="280" spans="1:10" ht="52.5" customHeight="1">
      <c r="A280" s="376"/>
      <c r="B280" s="10"/>
      <c r="C280" s="421" t="s">
        <v>409</v>
      </c>
      <c r="D280" s="412" t="s">
        <v>19</v>
      </c>
      <c r="E280" s="412" t="s">
        <v>154</v>
      </c>
      <c r="F280" s="412" t="s">
        <v>185</v>
      </c>
      <c r="G280" s="412" t="s">
        <v>189</v>
      </c>
      <c r="H280" s="412" t="s">
        <v>190</v>
      </c>
      <c r="I280" s="412" t="s">
        <v>410</v>
      </c>
      <c r="J280" s="379">
        <v>142.4</v>
      </c>
    </row>
    <row r="281" spans="1:10" ht="18.75">
      <c r="A281" s="376"/>
      <c r="B281" s="10"/>
      <c r="C281" s="287" t="s">
        <v>323</v>
      </c>
      <c r="D281" s="272" t="s">
        <v>19</v>
      </c>
      <c r="E281" s="285" t="s">
        <v>154</v>
      </c>
      <c r="F281" s="285" t="s">
        <v>185</v>
      </c>
      <c r="G281" s="285" t="s">
        <v>326</v>
      </c>
      <c r="H281" s="238"/>
      <c r="I281" s="275"/>
      <c r="J281" s="394">
        <f>J282</f>
        <v>2514.5</v>
      </c>
    </row>
    <row r="282" spans="1:10" ht="56.25">
      <c r="A282" s="376"/>
      <c r="B282" s="10"/>
      <c r="C282" s="287" t="s">
        <v>371</v>
      </c>
      <c r="D282" s="272" t="s">
        <v>19</v>
      </c>
      <c r="E282" s="285" t="s">
        <v>154</v>
      </c>
      <c r="F282" s="285" t="s">
        <v>185</v>
      </c>
      <c r="G282" s="285" t="s">
        <v>372</v>
      </c>
      <c r="H282" s="238"/>
      <c r="I282" s="275"/>
      <c r="J282" s="394">
        <f>J283</f>
        <v>2514.5</v>
      </c>
    </row>
    <row r="283" spans="1:10" ht="36">
      <c r="A283" s="376"/>
      <c r="B283" s="10"/>
      <c r="C283" s="288" t="s">
        <v>373</v>
      </c>
      <c r="D283" s="275" t="s">
        <v>19</v>
      </c>
      <c r="E283" s="238" t="s">
        <v>154</v>
      </c>
      <c r="F283" s="238" t="s">
        <v>185</v>
      </c>
      <c r="G283" s="238" t="s">
        <v>372</v>
      </c>
      <c r="H283" s="238" t="s">
        <v>328</v>
      </c>
      <c r="I283" s="275" t="s">
        <v>328</v>
      </c>
      <c r="J283" s="379">
        <f>1634.4+880.1</f>
        <v>2514.5</v>
      </c>
    </row>
    <row r="284" spans="1:10" ht="18.75">
      <c r="A284" s="376"/>
      <c r="B284" s="10"/>
      <c r="C284" s="13" t="s">
        <v>297</v>
      </c>
      <c r="D284" s="12" t="s">
        <v>19</v>
      </c>
      <c r="E284" s="12" t="s">
        <v>154</v>
      </c>
      <c r="F284" s="12" t="s">
        <v>302</v>
      </c>
      <c r="G284" s="12" t="s">
        <v>20</v>
      </c>
      <c r="H284" s="12" t="s">
        <v>20</v>
      </c>
      <c r="I284" s="12"/>
      <c r="J284" s="380">
        <f>J285+J290</f>
        <v>1261.1000000000001</v>
      </c>
    </row>
    <row r="285" spans="1:10" ht="18.75">
      <c r="A285" s="376"/>
      <c r="B285" s="10"/>
      <c r="C285" s="13" t="s">
        <v>298</v>
      </c>
      <c r="D285" s="12" t="s">
        <v>19</v>
      </c>
      <c r="E285" s="12" t="s">
        <v>154</v>
      </c>
      <c r="F285" s="12" t="s">
        <v>302</v>
      </c>
      <c r="G285" s="12" t="s">
        <v>158</v>
      </c>
      <c r="H285" s="12" t="s">
        <v>20</v>
      </c>
      <c r="I285" s="12"/>
      <c r="J285" s="380">
        <f>J286</f>
        <v>1171.1000000000001</v>
      </c>
    </row>
    <row r="286" spans="1:10" ht="18.75">
      <c r="A286" s="376"/>
      <c r="B286" s="10"/>
      <c r="C286" s="422" t="s">
        <v>312</v>
      </c>
      <c r="D286" s="423" t="s">
        <v>19</v>
      </c>
      <c r="E286" s="423" t="s">
        <v>154</v>
      </c>
      <c r="F286" s="424" t="s">
        <v>302</v>
      </c>
      <c r="G286" s="424" t="s">
        <v>160</v>
      </c>
      <c r="H286" s="424" t="s">
        <v>20</v>
      </c>
      <c r="I286" s="425"/>
      <c r="J286" s="420">
        <f>J287+J289+J288</f>
        <v>1171.1000000000001</v>
      </c>
    </row>
    <row r="287" spans="1:10" ht="18.75">
      <c r="A287" s="376"/>
      <c r="B287" s="10"/>
      <c r="C287" s="208" t="s">
        <v>340</v>
      </c>
      <c r="D287" s="82" t="s">
        <v>19</v>
      </c>
      <c r="E287" s="82" t="s">
        <v>154</v>
      </c>
      <c r="F287" s="82" t="s">
        <v>302</v>
      </c>
      <c r="G287" s="82" t="s">
        <v>160</v>
      </c>
      <c r="H287" s="82" t="s">
        <v>190</v>
      </c>
      <c r="I287" s="82" t="s">
        <v>32</v>
      </c>
      <c r="J287" s="384">
        <f>917.7+36.5</f>
        <v>954.2</v>
      </c>
    </row>
    <row r="288" spans="1:10" ht="18.75">
      <c r="A288" s="376"/>
      <c r="B288" s="10"/>
      <c r="C288" s="426" t="s">
        <v>35</v>
      </c>
      <c r="D288" s="410" t="s">
        <v>19</v>
      </c>
      <c r="E288" s="410" t="s">
        <v>154</v>
      </c>
      <c r="F288" s="410" t="s">
        <v>302</v>
      </c>
      <c r="G288" s="410" t="s">
        <v>160</v>
      </c>
      <c r="H288" s="410" t="s">
        <v>31</v>
      </c>
      <c r="I288" s="410" t="s">
        <v>32</v>
      </c>
      <c r="J288" s="398">
        <f>240.5+29.6-99.2</f>
        <v>170.90000000000003</v>
      </c>
    </row>
    <row r="289" spans="1:10" ht="18.75">
      <c r="A289" s="376"/>
      <c r="B289" s="10"/>
      <c r="C289" s="277" t="s">
        <v>60</v>
      </c>
      <c r="D289" s="281" t="s">
        <v>19</v>
      </c>
      <c r="E289" s="281" t="s">
        <v>154</v>
      </c>
      <c r="F289" s="281" t="s">
        <v>302</v>
      </c>
      <c r="G289" s="281" t="s">
        <v>160</v>
      </c>
      <c r="H289" s="281" t="s">
        <v>190</v>
      </c>
      <c r="I289" s="281" t="s">
        <v>61</v>
      </c>
      <c r="J289" s="382">
        <v>46</v>
      </c>
    </row>
    <row r="290" spans="1:10" ht="18.75">
      <c r="A290" s="376"/>
      <c r="B290" s="10"/>
      <c r="C290" s="287" t="s">
        <v>402</v>
      </c>
      <c r="D290" s="12" t="s">
        <v>19</v>
      </c>
      <c r="E290" s="12" t="s">
        <v>154</v>
      </c>
      <c r="F290" s="12" t="s">
        <v>302</v>
      </c>
      <c r="G290" s="12" t="s">
        <v>404</v>
      </c>
      <c r="H290" s="275"/>
      <c r="I290" s="275"/>
      <c r="J290" s="379">
        <f>J291</f>
        <v>90</v>
      </c>
    </row>
    <row r="291" spans="1:10" ht="56.25">
      <c r="A291" s="376"/>
      <c r="B291" s="10"/>
      <c r="C291" s="287" t="s">
        <v>403</v>
      </c>
      <c r="D291" s="12" t="s">
        <v>19</v>
      </c>
      <c r="E291" s="12" t="s">
        <v>154</v>
      </c>
      <c r="F291" s="12" t="s">
        <v>302</v>
      </c>
      <c r="G291" s="12" t="s">
        <v>405</v>
      </c>
      <c r="H291" s="275"/>
      <c r="I291" s="275"/>
      <c r="J291" s="379">
        <f>J292</f>
        <v>90</v>
      </c>
    </row>
    <row r="292" spans="1:10" ht="54">
      <c r="A292" s="376"/>
      <c r="B292" s="10"/>
      <c r="C292" s="427" t="s">
        <v>406</v>
      </c>
      <c r="D292" s="412" t="s">
        <v>19</v>
      </c>
      <c r="E292" s="412" t="s">
        <v>302</v>
      </c>
      <c r="F292" s="412" t="s">
        <v>302</v>
      </c>
      <c r="G292" s="412" t="s">
        <v>407</v>
      </c>
      <c r="H292" s="412" t="s">
        <v>190</v>
      </c>
      <c r="I292" s="412" t="s">
        <v>408</v>
      </c>
      <c r="J292" s="379">
        <v>90</v>
      </c>
    </row>
    <row r="293" spans="1:10" ht="18.75">
      <c r="A293" s="376"/>
      <c r="B293" s="10"/>
      <c r="C293" s="428" t="s">
        <v>171</v>
      </c>
      <c r="D293" s="12" t="s">
        <v>19</v>
      </c>
      <c r="E293" s="12" t="s">
        <v>172</v>
      </c>
      <c r="F293" s="76"/>
      <c r="G293" s="76"/>
      <c r="H293" s="76"/>
      <c r="I293" s="76"/>
      <c r="J293" s="429">
        <f>J294+J299</f>
        <v>954</v>
      </c>
    </row>
    <row r="294" spans="1:10" ht="18.75">
      <c r="A294" s="376"/>
      <c r="B294" s="10"/>
      <c r="C294" s="144" t="s">
        <v>237</v>
      </c>
      <c r="D294" s="16" t="s">
        <v>19</v>
      </c>
      <c r="E294" s="71" t="s">
        <v>172</v>
      </c>
      <c r="F294" s="71" t="s">
        <v>246</v>
      </c>
      <c r="G294" s="71"/>
      <c r="H294" s="72"/>
      <c r="I294" s="73"/>
      <c r="J294" s="332">
        <f>J295</f>
        <v>620</v>
      </c>
    </row>
    <row r="295" spans="1:10" ht="18.75">
      <c r="A295" s="376"/>
      <c r="B295" s="10"/>
      <c r="C295" s="145" t="s">
        <v>238</v>
      </c>
      <c r="D295" s="16" t="s">
        <v>19</v>
      </c>
      <c r="E295" s="16" t="s">
        <v>172</v>
      </c>
      <c r="F295" s="16" t="s">
        <v>246</v>
      </c>
      <c r="G295" s="16" t="s">
        <v>247</v>
      </c>
      <c r="H295" s="73"/>
      <c r="I295" s="73"/>
      <c r="J295" s="332">
        <f>J296</f>
        <v>620</v>
      </c>
    </row>
    <row r="296" spans="1:10" ht="18.75">
      <c r="A296" s="376"/>
      <c r="B296" s="10"/>
      <c r="C296" s="143" t="s">
        <v>239</v>
      </c>
      <c r="D296" s="16" t="s">
        <v>19</v>
      </c>
      <c r="E296" s="16" t="s">
        <v>172</v>
      </c>
      <c r="F296" s="16" t="s">
        <v>246</v>
      </c>
      <c r="G296" s="16" t="s">
        <v>248</v>
      </c>
      <c r="H296" s="16"/>
      <c r="I296" s="73"/>
      <c r="J296" s="332">
        <f>J297</f>
        <v>620</v>
      </c>
    </row>
    <row r="297" spans="1:10" ht="37.5">
      <c r="A297" s="376"/>
      <c r="B297" s="10"/>
      <c r="C297" s="44" t="s">
        <v>240</v>
      </c>
      <c r="D297" s="26" t="s">
        <v>19</v>
      </c>
      <c r="E297" s="26" t="s">
        <v>172</v>
      </c>
      <c r="F297" s="26" t="s">
        <v>246</v>
      </c>
      <c r="G297" s="26" t="s">
        <v>249</v>
      </c>
      <c r="H297" s="47"/>
      <c r="I297" s="47"/>
      <c r="J297" s="333">
        <f>J298</f>
        <v>620</v>
      </c>
    </row>
    <row r="298" spans="1:10" ht="18.75">
      <c r="A298" s="376"/>
      <c r="B298" s="10"/>
      <c r="C298" s="104" t="s">
        <v>241</v>
      </c>
      <c r="D298" s="20" t="s">
        <v>19</v>
      </c>
      <c r="E298" s="20" t="s">
        <v>172</v>
      </c>
      <c r="F298" s="151" t="s">
        <v>246</v>
      </c>
      <c r="G298" s="151" t="s">
        <v>249</v>
      </c>
      <c r="H298" s="20" t="s">
        <v>250</v>
      </c>
      <c r="I298" s="20" t="s">
        <v>32</v>
      </c>
      <c r="J298" s="334">
        <v>620</v>
      </c>
    </row>
    <row r="299" spans="1:10" ht="18.75">
      <c r="A299" s="376"/>
      <c r="B299" s="10"/>
      <c r="C299" s="147" t="s">
        <v>242</v>
      </c>
      <c r="D299" s="16" t="s">
        <v>19</v>
      </c>
      <c r="E299" s="149" t="s">
        <v>172</v>
      </c>
      <c r="F299" s="150" t="s">
        <v>251</v>
      </c>
      <c r="G299" s="22"/>
      <c r="H299" s="22"/>
      <c r="I299" s="73"/>
      <c r="J299" s="332">
        <f>J300</f>
        <v>334</v>
      </c>
    </row>
    <row r="300" spans="1:10" ht="18.75">
      <c r="A300" s="376"/>
      <c r="B300" s="10"/>
      <c r="C300" s="147" t="s">
        <v>243</v>
      </c>
      <c r="D300" s="16" t="s">
        <v>19</v>
      </c>
      <c r="E300" s="149" t="s">
        <v>172</v>
      </c>
      <c r="F300" s="150" t="s">
        <v>251</v>
      </c>
      <c r="G300" s="150" t="s">
        <v>252</v>
      </c>
      <c r="H300" s="22"/>
      <c r="I300" s="73"/>
      <c r="J300" s="332">
        <f>J305+J301</f>
        <v>334</v>
      </c>
    </row>
    <row r="301" spans="1:10" ht="18.75">
      <c r="A301" s="376"/>
      <c r="B301" s="10"/>
      <c r="C301" s="126" t="s">
        <v>244</v>
      </c>
      <c r="D301" s="16" t="s">
        <v>19</v>
      </c>
      <c r="E301" s="95" t="s">
        <v>172</v>
      </c>
      <c r="F301" s="16" t="s">
        <v>251</v>
      </c>
      <c r="G301" s="16" t="s">
        <v>265</v>
      </c>
      <c r="H301" s="73"/>
      <c r="I301" s="73"/>
      <c r="J301" s="332">
        <f>J302</f>
        <v>300</v>
      </c>
    </row>
    <row r="302" spans="1:10" ht="37.5">
      <c r="A302" s="376"/>
      <c r="B302" s="10"/>
      <c r="C302" s="48" t="s">
        <v>264</v>
      </c>
      <c r="D302" s="26" t="s">
        <v>19</v>
      </c>
      <c r="E302" s="45" t="s">
        <v>172</v>
      </c>
      <c r="F302" s="26" t="s">
        <v>251</v>
      </c>
      <c r="G302" s="26" t="s">
        <v>265</v>
      </c>
      <c r="H302" s="47"/>
      <c r="I302" s="47"/>
      <c r="J302" s="333">
        <f>J303+J304</f>
        <v>300</v>
      </c>
    </row>
    <row r="303" spans="1:10" ht="18.75">
      <c r="A303" s="376"/>
      <c r="B303" s="10"/>
      <c r="C303" s="113" t="s">
        <v>241</v>
      </c>
      <c r="D303" s="54" t="s">
        <v>19</v>
      </c>
      <c r="E303" s="55" t="s">
        <v>172</v>
      </c>
      <c r="F303" s="55" t="s">
        <v>251</v>
      </c>
      <c r="G303" s="55" t="s">
        <v>265</v>
      </c>
      <c r="H303" s="55" t="s">
        <v>250</v>
      </c>
      <c r="I303" s="55" t="s">
        <v>32</v>
      </c>
      <c r="J303" s="335">
        <v>300</v>
      </c>
    </row>
    <row r="304" spans="1:10" ht="18.75" hidden="1">
      <c r="A304" s="376"/>
      <c r="B304" s="10"/>
      <c r="C304" s="66" t="s">
        <v>60</v>
      </c>
      <c r="D304" s="153" t="s">
        <v>19</v>
      </c>
      <c r="E304" s="20" t="s">
        <v>172</v>
      </c>
      <c r="F304" s="20" t="s">
        <v>251</v>
      </c>
      <c r="G304" s="20" t="s">
        <v>265</v>
      </c>
      <c r="H304" s="20" t="s">
        <v>250</v>
      </c>
      <c r="I304" s="20" t="s">
        <v>61</v>
      </c>
      <c r="J304" s="334">
        <v>0</v>
      </c>
    </row>
    <row r="305" spans="1:10" ht="18.75">
      <c r="A305" s="376"/>
      <c r="B305" s="10"/>
      <c r="C305" s="97" t="s">
        <v>244</v>
      </c>
      <c r="D305" s="16" t="s">
        <v>19</v>
      </c>
      <c r="E305" s="95" t="s">
        <v>172</v>
      </c>
      <c r="F305" s="16" t="s">
        <v>251</v>
      </c>
      <c r="G305" s="16" t="s">
        <v>253</v>
      </c>
      <c r="H305" s="73"/>
      <c r="I305" s="73"/>
      <c r="J305" s="332">
        <f>J306</f>
        <v>34</v>
      </c>
    </row>
    <row r="306" spans="1:10" ht="33.75" customHeight="1">
      <c r="A306" s="376"/>
      <c r="B306" s="10"/>
      <c r="C306" s="148" t="s">
        <v>245</v>
      </c>
      <c r="D306" s="18" t="s">
        <v>19</v>
      </c>
      <c r="E306" s="134" t="s">
        <v>172</v>
      </c>
      <c r="F306" s="71" t="s">
        <v>251</v>
      </c>
      <c r="G306" s="18" t="s">
        <v>254</v>
      </c>
      <c r="H306" s="56"/>
      <c r="I306" s="56"/>
      <c r="J306" s="336">
        <f>J307</f>
        <v>34</v>
      </c>
    </row>
    <row r="307" spans="1:10" ht="18.75">
      <c r="A307" s="376"/>
      <c r="B307" s="10"/>
      <c r="C307" s="146" t="s">
        <v>241</v>
      </c>
      <c r="D307" s="20" t="s">
        <v>19</v>
      </c>
      <c r="E307" s="20" t="s">
        <v>172</v>
      </c>
      <c r="F307" s="20" t="s">
        <v>251</v>
      </c>
      <c r="G307" s="20" t="s">
        <v>254</v>
      </c>
      <c r="H307" s="20" t="s">
        <v>250</v>
      </c>
      <c r="I307" s="20" t="s">
        <v>32</v>
      </c>
      <c r="J307" s="430">
        <f>200-166</f>
        <v>34</v>
      </c>
    </row>
    <row r="308" spans="1:10" ht="18.75">
      <c r="A308" s="376"/>
      <c r="B308" s="10"/>
      <c r="C308" s="94" t="s">
        <v>165</v>
      </c>
      <c r="D308" s="16" t="s">
        <v>19</v>
      </c>
      <c r="E308" s="12" t="s">
        <v>174</v>
      </c>
      <c r="F308" s="95"/>
      <c r="G308" s="95" t="s">
        <v>20</v>
      </c>
      <c r="H308" s="95" t="s">
        <v>20</v>
      </c>
      <c r="I308" s="73"/>
      <c r="J308" s="419">
        <f>J309</f>
        <v>460</v>
      </c>
    </row>
    <row r="309" spans="1:10" ht="18.75">
      <c r="A309" s="376"/>
      <c r="B309" s="10"/>
      <c r="C309" s="103" t="s">
        <v>300</v>
      </c>
      <c r="D309" s="16" t="s">
        <v>19</v>
      </c>
      <c r="E309" s="12" t="s">
        <v>174</v>
      </c>
      <c r="F309" s="16" t="s">
        <v>299</v>
      </c>
      <c r="G309" s="95" t="s">
        <v>20</v>
      </c>
      <c r="H309" s="95" t="s">
        <v>20</v>
      </c>
      <c r="I309" s="73"/>
      <c r="J309" s="419">
        <f>J310</f>
        <v>460</v>
      </c>
    </row>
    <row r="310" spans="1:10" ht="18.75">
      <c r="A310" s="376"/>
      <c r="B310" s="10"/>
      <c r="C310" s="103" t="s">
        <v>167</v>
      </c>
      <c r="D310" s="16" t="s">
        <v>19</v>
      </c>
      <c r="E310" s="12" t="s">
        <v>174</v>
      </c>
      <c r="F310" s="16" t="s">
        <v>299</v>
      </c>
      <c r="G310" s="16" t="s">
        <v>168</v>
      </c>
      <c r="H310" s="95"/>
      <c r="I310" s="73"/>
      <c r="J310" s="419">
        <f>J311</f>
        <v>460</v>
      </c>
    </row>
    <row r="311" spans="1:10" ht="18.75">
      <c r="A311" s="376"/>
      <c r="B311" s="10"/>
      <c r="C311" s="44" t="s">
        <v>301</v>
      </c>
      <c r="D311" s="45" t="s">
        <v>19</v>
      </c>
      <c r="E311" s="41" t="s">
        <v>174</v>
      </c>
      <c r="F311" s="26" t="s">
        <v>299</v>
      </c>
      <c r="G311" s="26" t="s">
        <v>170</v>
      </c>
      <c r="H311" s="47"/>
      <c r="I311" s="47"/>
      <c r="J311" s="385">
        <f>J312+J313</f>
        <v>460</v>
      </c>
    </row>
    <row r="312" spans="1:10" ht="18.75">
      <c r="A312" s="376"/>
      <c r="B312" s="10"/>
      <c r="C312" s="113" t="s">
        <v>340</v>
      </c>
      <c r="D312" s="55" t="s">
        <v>19</v>
      </c>
      <c r="E312" s="55" t="s">
        <v>174</v>
      </c>
      <c r="F312" s="55" t="s">
        <v>299</v>
      </c>
      <c r="G312" s="55" t="s">
        <v>170</v>
      </c>
      <c r="H312" s="55" t="s">
        <v>190</v>
      </c>
      <c r="I312" s="55" t="s">
        <v>32</v>
      </c>
      <c r="J312" s="431">
        <f>380+35</f>
        <v>415</v>
      </c>
    </row>
    <row r="313" spans="1:10" ht="18.75">
      <c r="A313" s="376"/>
      <c r="B313" s="10"/>
      <c r="C313" s="66" t="s">
        <v>60</v>
      </c>
      <c r="D313" s="20" t="s">
        <v>19</v>
      </c>
      <c r="E313" s="20" t="s">
        <v>174</v>
      </c>
      <c r="F313" s="20" t="s">
        <v>299</v>
      </c>
      <c r="G313" s="20" t="s">
        <v>170</v>
      </c>
      <c r="H313" s="20" t="s">
        <v>190</v>
      </c>
      <c r="I313" s="20" t="s">
        <v>61</v>
      </c>
      <c r="J313" s="430">
        <v>45</v>
      </c>
    </row>
    <row r="314" spans="1:10" ht="18.75">
      <c r="A314" s="376"/>
      <c r="B314" s="10"/>
      <c r="C314" s="227" t="s">
        <v>36</v>
      </c>
      <c r="D314" s="149" t="s">
        <v>19</v>
      </c>
      <c r="E314" s="149" t="s">
        <v>306</v>
      </c>
      <c r="F314" s="22"/>
      <c r="G314" s="22"/>
      <c r="H314" s="22"/>
      <c r="I314" s="72"/>
      <c r="J314" s="432">
        <f>J315</f>
        <v>0</v>
      </c>
    </row>
    <row r="315" spans="1:10" ht="22.5" customHeight="1">
      <c r="A315" s="376"/>
      <c r="B315" s="10"/>
      <c r="C315" s="24" t="s">
        <v>307</v>
      </c>
      <c r="D315" s="16" t="s">
        <v>19</v>
      </c>
      <c r="E315" s="16" t="s">
        <v>306</v>
      </c>
      <c r="F315" s="16" t="s">
        <v>308</v>
      </c>
      <c r="G315" s="16"/>
      <c r="H315" s="16"/>
      <c r="I315" s="16"/>
      <c r="J315" s="380">
        <f>J316</f>
        <v>0</v>
      </c>
    </row>
    <row r="316" spans="1:10" ht="18.75">
      <c r="A316" s="376"/>
      <c r="B316" s="10"/>
      <c r="C316" s="143" t="s">
        <v>38</v>
      </c>
      <c r="D316" s="16" t="s">
        <v>19</v>
      </c>
      <c r="E316" s="16" t="s">
        <v>306</v>
      </c>
      <c r="F316" s="16" t="s">
        <v>308</v>
      </c>
      <c r="G316" s="16" t="s">
        <v>39</v>
      </c>
      <c r="H316" s="16" t="s">
        <v>20</v>
      </c>
      <c r="I316" s="16" t="s">
        <v>20</v>
      </c>
      <c r="J316" s="380">
        <f>J317</f>
        <v>0</v>
      </c>
    </row>
    <row r="317" spans="1:10" ht="18.75">
      <c r="A317" s="376"/>
      <c r="B317" s="10"/>
      <c r="C317" s="17" t="s">
        <v>40</v>
      </c>
      <c r="D317" s="18" t="s">
        <v>19</v>
      </c>
      <c r="E317" s="18" t="s">
        <v>306</v>
      </c>
      <c r="F317" s="18" t="s">
        <v>308</v>
      </c>
      <c r="G317" s="18" t="s">
        <v>41</v>
      </c>
      <c r="H317" s="18"/>
      <c r="I317" s="18"/>
      <c r="J317" s="420">
        <f>J318</f>
        <v>0</v>
      </c>
    </row>
    <row r="318" spans="1:10" ht="19.5" thickBot="1">
      <c r="A318" s="376"/>
      <c r="B318" s="168"/>
      <c r="C318" s="264" t="s">
        <v>341</v>
      </c>
      <c r="D318" s="179" t="s">
        <v>19</v>
      </c>
      <c r="E318" s="179" t="s">
        <v>306</v>
      </c>
      <c r="F318" s="179" t="s">
        <v>308</v>
      </c>
      <c r="G318" s="179" t="s">
        <v>41</v>
      </c>
      <c r="H318" s="179" t="s">
        <v>345</v>
      </c>
      <c r="I318" s="179" t="s">
        <v>32</v>
      </c>
      <c r="J318" s="433">
        <v>0</v>
      </c>
    </row>
    <row r="319" spans="1:10" ht="19.5" hidden="1" thickBot="1">
      <c r="A319" s="376"/>
      <c r="B319" s="10"/>
      <c r="C319" s="228"/>
      <c r="D319" s="78"/>
      <c r="E319" s="78"/>
      <c r="F319" s="78"/>
      <c r="G319" s="78"/>
      <c r="H319" s="78"/>
      <c r="I319" s="78"/>
      <c r="J319" s="386"/>
    </row>
    <row r="320" spans="1:10" ht="19.5" hidden="1" thickBot="1">
      <c r="A320" s="376"/>
      <c r="B320" s="10"/>
      <c r="C320" s="107"/>
      <c r="D320" s="108"/>
      <c r="E320" s="108"/>
      <c r="F320" s="108"/>
      <c r="G320" s="108"/>
      <c r="H320" s="108"/>
      <c r="I320" s="108"/>
      <c r="J320" s="398"/>
    </row>
    <row r="321" spans="1:10" ht="54.75" hidden="1" thickBot="1">
      <c r="A321" s="376"/>
      <c r="B321" s="10"/>
      <c r="C321" s="107" t="s">
        <v>182</v>
      </c>
      <c r="D321" s="108" t="s">
        <v>19</v>
      </c>
      <c r="E321" s="108" t="s">
        <v>174</v>
      </c>
      <c r="F321" s="108" t="s">
        <v>175</v>
      </c>
      <c r="G321" s="108" t="s">
        <v>256</v>
      </c>
      <c r="H321" s="108" t="s">
        <v>180</v>
      </c>
      <c r="I321" s="108" t="s">
        <v>183</v>
      </c>
      <c r="J321" s="398">
        <v>0</v>
      </c>
    </row>
    <row r="322" spans="1:10" ht="38.25" thickBot="1">
      <c r="A322" s="110">
        <v>2</v>
      </c>
      <c r="B322" s="168" t="s">
        <v>191</v>
      </c>
      <c r="C322" s="169" t="s">
        <v>383</v>
      </c>
      <c r="D322" s="170" t="s">
        <v>193</v>
      </c>
      <c r="E322" s="170"/>
      <c r="F322" s="170"/>
      <c r="G322" s="170"/>
      <c r="H322" s="170"/>
      <c r="I322" s="170"/>
      <c r="J322" s="434">
        <f>J323+J331</f>
        <v>1648.4</v>
      </c>
    </row>
    <row r="323" spans="1:10" ht="18.75">
      <c r="A323" s="234"/>
      <c r="B323" s="111"/>
      <c r="C323" s="114" t="s">
        <v>22</v>
      </c>
      <c r="D323" s="115" t="s">
        <v>193</v>
      </c>
      <c r="E323" s="115" t="s">
        <v>23</v>
      </c>
      <c r="F323" s="115"/>
      <c r="G323" s="115" t="s">
        <v>20</v>
      </c>
      <c r="H323" s="115" t="s">
        <v>20</v>
      </c>
      <c r="I323" s="115" t="s">
        <v>20</v>
      </c>
      <c r="J323" s="435">
        <f>J324</f>
        <v>1648.4</v>
      </c>
    </row>
    <row r="324" spans="1:10" ht="56.25">
      <c r="A324" s="116"/>
      <c r="B324" s="111"/>
      <c r="C324" s="24" t="s">
        <v>194</v>
      </c>
      <c r="D324" s="16" t="s">
        <v>193</v>
      </c>
      <c r="E324" s="16" t="s">
        <v>23</v>
      </c>
      <c r="F324" s="16" t="s">
        <v>195</v>
      </c>
      <c r="G324" s="16"/>
      <c r="H324" s="16"/>
      <c r="I324" s="16"/>
      <c r="J324" s="380">
        <f>J325+J335</f>
        <v>1648.4</v>
      </c>
    </row>
    <row r="325" spans="1:10" ht="56.25">
      <c r="A325" s="116"/>
      <c r="B325" s="111"/>
      <c r="C325" s="24" t="s">
        <v>26</v>
      </c>
      <c r="D325" s="16" t="s">
        <v>193</v>
      </c>
      <c r="E325" s="16" t="s">
        <v>23</v>
      </c>
      <c r="F325" s="16" t="s">
        <v>195</v>
      </c>
      <c r="G325" s="16" t="s">
        <v>27</v>
      </c>
      <c r="H325" s="16" t="s">
        <v>20</v>
      </c>
      <c r="I325" s="16" t="s">
        <v>20</v>
      </c>
      <c r="J325" s="380">
        <f>J326+J329</f>
        <v>1547.9</v>
      </c>
    </row>
    <row r="326" spans="1:10" ht="18.75">
      <c r="A326" s="116"/>
      <c r="B326" s="111"/>
      <c r="C326" s="30" t="s">
        <v>28</v>
      </c>
      <c r="D326" s="26" t="s">
        <v>193</v>
      </c>
      <c r="E326" s="26" t="s">
        <v>23</v>
      </c>
      <c r="F326" s="26" t="s">
        <v>195</v>
      </c>
      <c r="G326" s="26" t="s">
        <v>29</v>
      </c>
      <c r="H326" s="26"/>
      <c r="I326" s="47"/>
      <c r="J326" s="396">
        <f>J327+J328</f>
        <v>558.5</v>
      </c>
    </row>
    <row r="327" spans="1:10" ht="18">
      <c r="A327" s="116"/>
      <c r="B327" s="111"/>
      <c r="C327" s="244" t="s">
        <v>35</v>
      </c>
      <c r="D327" s="55" t="s">
        <v>193</v>
      </c>
      <c r="E327" s="55" t="s">
        <v>23</v>
      </c>
      <c r="F327" s="55" t="s">
        <v>195</v>
      </c>
      <c r="G327" s="55" t="s">
        <v>29</v>
      </c>
      <c r="H327" s="55" t="s">
        <v>31</v>
      </c>
      <c r="I327" s="55" t="s">
        <v>32</v>
      </c>
      <c r="J327" s="384">
        <v>558.5</v>
      </c>
    </row>
    <row r="328" spans="1:10" ht="18" hidden="1">
      <c r="A328" s="259"/>
      <c r="B328" s="111"/>
      <c r="C328" s="64" t="s">
        <v>60</v>
      </c>
      <c r="D328" s="20" t="s">
        <v>193</v>
      </c>
      <c r="E328" s="20" t="s">
        <v>23</v>
      </c>
      <c r="F328" s="20" t="s">
        <v>195</v>
      </c>
      <c r="G328" s="20" t="s">
        <v>29</v>
      </c>
      <c r="H328" s="20" t="s">
        <v>61</v>
      </c>
      <c r="I328" s="20" t="s">
        <v>32</v>
      </c>
      <c r="J328" s="382"/>
    </row>
    <row r="329" spans="1:10" ht="18.75">
      <c r="A329" s="116"/>
      <c r="B329" s="111"/>
      <c r="C329" s="30" t="s">
        <v>196</v>
      </c>
      <c r="D329" s="26" t="s">
        <v>193</v>
      </c>
      <c r="E329" s="26" t="s">
        <v>23</v>
      </c>
      <c r="F329" s="26" t="s">
        <v>195</v>
      </c>
      <c r="G329" s="26" t="s">
        <v>197</v>
      </c>
      <c r="H329" s="26"/>
      <c r="I329" s="47"/>
      <c r="J329" s="396">
        <f>J330</f>
        <v>989.4</v>
      </c>
    </row>
    <row r="330" spans="1:10" ht="18">
      <c r="A330" s="116"/>
      <c r="B330" s="111"/>
      <c r="C330" s="64" t="s">
        <v>35</v>
      </c>
      <c r="D330" s="20" t="s">
        <v>193</v>
      </c>
      <c r="E330" s="20" t="s">
        <v>23</v>
      </c>
      <c r="F330" s="20" t="s">
        <v>195</v>
      </c>
      <c r="G330" s="20" t="s">
        <v>197</v>
      </c>
      <c r="H330" s="20" t="s">
        <v>31</v>
      </c>
      <c r="I330" s="20" t="s">
        <v>32</v>
      </c>
      <c r="J330" s="379">
        <f>929.4+60</f>
        <v>989.4</v>
      </c>
    </row>
    <row r="331" spans="1:10" ht="37.5" hidden="1">
      <c r="A331" s="116"/>
      <c r="B331" s="111"/>
      <c r="C331" s="24" t="s">
        <v>155</v>
      </c>
      <c r="D331" s="16" t="s">
        <v>193</v>
      </c>
      <c r="E331" s="12" t="s">
        <v>154</v>
      </c>
      <c r="F331" s="16" t="s">
        <v>156</v>
      </c>
      <c r="G331" s="22"/>
      <c r="H331" s="72"/>
      <c r="I331" s="72"/>
      <c r="J331" s="436">
        <f>J332</f>
        <v>0</v>
      </c>
    </row>
    <row r="332" spans="1:10" ht="37.5" hidden="1">
      <c r="A332" s="116"/>
      <c r="B332" s="111"/>
      <c r="C332" s="30" t="s">
        <v>157</v>
      </c>
      <c r="D332" s="16" t="s">
        <v>193</v>
      </c>
      <c r="E332" s="12" t="s">
        <v>154</v>
      </c>
      <c r="F332" s="16" t="s">
        <v>156</v>
      </c>
      <c r="G332" s="16" t="s">
        <v>158</v>
      </c>
      <c r="H332" s="73"/>
      <c r="I332" s="73"/>
      <c r="J332" s="437">
        <f>J333</f>
        <v>0</v>
      </c>
    </row>
    <row r="333" spans="1:10" ht="37.5" hidden="1">
      <c r="A333" s="116"/>
      <c r="B333" s="111"/>
      <c r="C333" s="25" t="s">
        <v>161</v>
      </c>
      <c r="D333" s="118" t="s">
        <v>193</v>
      </c>
      <c r="E333" s="98" t="s">
        <v>154</v>
      </c>
      <c r="F333" s="26" t="s">
        <v>156</v>
      </c>
      <c r="G333" s="26" t="s">
        <v>162</v>
      </c>
      <c r="H333" s="47"/>
      <c r="I333" s="47"/>
      <c r="J333" s="385">
        <f>J334</f>
        <v>0</v>
      </c>
    </row>
    <row r="334" spans="1:10" ht="18.75" hidden="1" thickBot="1">
      <c r="A334" s="116"/>
      <c r="B334" s="111"/>
      <c r="C334" s="242" t="s">
        <v>35</v>
      </c>
      <c r="D334" s="119" t="s">
        <v>193</v>
      </c>
      <c r="E334" s="20" t="s">
        <v>154</v>
      </c>
      <c r="F334" s="20" t="s">
        <v>156</v>
      </c>
      <c r="G334" s="20" t="s">
        <v>162</v>
      </c>
      <c r="H334" s="20" t="s">
        <v>31</v>
      </c>
      <c r="I334" s="20" t="s">
        <v>32</v>
      </c>
      <c r="J334" s="430"/>
    </row>
    <row r="335" spans="1:10" ht="18.75">
      <c r="A335" s="116"/>
      <c r="B335" s="111"/>
      <c r="C335" s="180" t="s">
        <v>173</v>
      </c>
      <c r="D335" s="183" t="s">
        <v>193</v>
      </c>
      <c r="E335" s="184" t="s">
        <v>195</v>
      </c>
      <c r="F335" s="185" t="s">
        <v>195</v>
      </c>
      <c r="G335" s="98" t="s">
        <v>176</v>
      </c>
      <c r="H335" s="87"/>
      <c r="I335" s="22"/>
      <c r="J335" s="438">
        <f>J336</f>
        <v>100.5</v>
      </c>
    </row>
    <row r="336" spans="1:10" ht="75">
      <c r="A336" s="116"/>
      <c r="B336" s="111"/>
      <c r="C336" s="181" t="s">
        <v>178</v>
      </c>
      <c r="D336" s="183" t="s">
        <v>193</v>
      </c>
      <c r="E336" s="186" t="s">
        <v>346</v>
      </c>
      <c r="F336" s="187" t="s">
        <v>195</v>
      </c>
      <c r="G336" s="188" t="s">
        <v>177</v>
      </c>
      <c r="H336" s="189"/>
      <c r="I336" s="22"/>
      <c r="J336" s="438">
        <f>J337</f>
        <v>100.5</v>
      </c>
    </row>
    <row r="337" spans="1:10" ht="18.75">
      <c r="A337" s="116"/>
      <c r="B337" s="111"/>
      <c r="C337" s="196" t="s">
        <v>304</v>
      </c>
      <c r="D337" s="85" t="s">
        <v>193</v>
      </c>
      <c r="E337" s="185" t="s">
        <v>195</v>
      </c>
      <c r="F337" s="185" t="s">
        <v>195</v>
      </c>
      <c r="G337" s="185" t="s">
        <v>177</v>
      </c>
      <c r="H337" s="185"/>
      <c r="I337" s="47"/>
      <c r="J337" s="439">
        <f>J338</f>
        <v>100.5</v>
      </c>
    </row>
    <row r="338" spans="1:10" ht="54.75" thickBot="1">
      <c r="A338" s="235"/>
      <c r="B338" s="241"/>
      <c r="C338" s="245" t="s">
        <v>344</v>
      </c>
      <c r="D338" s="55" t="s">
        <v>193</v>
      </c>
      <c r="E338" s="191" t="s">
        <v>195</v>
      </c>
      <c r="F338" s="191" t="s">
        <v>195</v>
      </c>
      <c r="G338" s="191" t="s">
        <v>342</v>
      </c>
      <c r="H338" s="191" t="s">
        <v>334</v>
      </c>
      <c r="I338" s="55" t="s">
        <v>343</v>
      </c>
      <c r="J338" s="440">
        <v>100.5</v>
      </c>
    </row>
    <row r="339" spans="1:12" ht="36.75" customHeight="1" thickBot="1">
      <c r="A339" s="370"/>
      <c r="B339" s="371"/>
      <c r="C339" s="243" t="s">
        <v>198</v>
      </c>
      <c r="D339" s="120"/>
      <c r="E339" s="120"/>
      <c r="F339" s="121"/>
      <c r="G339" s="121"/>
      <c r="H339" s="122"/>
      <c r="I339" s="120"/>
      <c r="J339" s="441">
        <f>J322+J17</f>
        <v>186946.8</v>
      </c>
      <c r="K339" s="270"/>
      <c r="L339" s="270"/>
    </row>
    <row r="340" ht="12.75">
      <c r="J340" s="59"/>
    </row>
  </sheetData>
  <sheetProtection/>
  <mergeCells count="13">
    <mergeCell ref="C5:J5"/>
    <mergeCell ref="G6:J6"/>
    <mergeCell ref="C1:J1"/>
    <mergeCell ref="C2:J2"/>
    <mergeCell ref="C3:J3"/>
    <mergeCell ref="C4:J4"/>
    <mergeCell ref="A339:B339"/>
    <mergeCell ref="F7:J7"/>
    <mergeCell ref="F8:J8"/>
    <mergeCell ref="C10:J10"/>
    <mergeCell ref="A11:J11"/>
    <mergeCell ref="A12:J12"/>
    <mergeCell ref="A18:A321"/>
  </mergeCells>
  <printOptions horizontalCentered="1"/>
  <pageMargins left="1.1811023622047245" right="0.5905511811023623" top="0.5905511811023623" bottom="0.5905511811023623" header="0.5118110236220472" footer="0.5118110236220472"/>
  <pageSetup fitToHeight="4" fitToWidth="1" horizontalDpi="1200" verticalDpi="1200" orientation="portrait" paperSize="9" scale="36" r:id="rId2"/>
  <headerFooter alignWithMargins="0">
    <oddFooter>&amp;CСтраница &amp;P</oddFooter>
  </headerFooter>
  <colBreaks count="1" manualBreakCount="1">
    <brk id="2" max="1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2012-12-24T13:16:36Z</cp:lastPrinted>
  <dcterms:created xsi:type="dcterms:W3CDTF">2008-08-29T05:12:55Z</dcterms:created>
  <dcterms:modified xsi:type="dcterms:W3CDTF">2012-12-26T14:26:26Z</dcterms:modified>
  <cp:category/>
  <cp:version/>
  <cp:contentType/>
  <cp:contentStatus/>
</cp:coreProperties>
</file>